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/>
  <mc:AlternateContent xmlns:mc="http://schemas.openxmlformats.org/markup-compatibility/2006">
    <mc:Choice Requires="x15">
      <x15ac:absPath xmlns:x15ac="http://schemas.microsoft.com/office/spreadsheetml/2010/11/ac" url="C:\Dropbox (TV-TM)\S01-Scn_Dados\PONTE_TREINO\Cursos_Português\B-STIs\MINICRS AUDITORES\Parte1\A09-TestEvaluator\OCA\"/>
    </mc:Choice>
  </mc:AlternateContent>
  <workbookProtection lockStructure="1"/>
  <bookViews>
    <workbookView xWindow="-15" yWindow="-15" windowWidth="9630" windowHeight="5190"/>
  </bookViews>
  <sheets>
    <sheet name="Perguntas" sheetId="5" r:id="rId1"/>
    <sheet name="IMPRESSO" sheetId="1" r:id="rId2"/>
    <sheet name="Imprimir" sheetId="4" r:id="rId3"/>
    <sheet name="RESULTADO" sheetId="2" state="hidden" r:id="rId4"/>
    <sheet name="PONTOS" sheetId="3" state="hidden" r:id="rId5"/>
  </sheets>
  <definedNames>
    <definedName name="activo">RESULTADO!$E$9</definedName>
    <definedName name="agressivo">RESULTADO!$F$9</definedName>
    <definedName name="alegria">RESULTADO!$B$9</definedName>
    <definedName name="_xlnm.Print_Area" localSheetId="1">IMPRESSO!$A$1:$AX$31</definedName>
    <definedName name="_xlnm.Print_Area" localSheetId="2">Imprimir!$A$1:$O$57</definedName>
    <definedName name="_xlnm.Print_Area" localSheetId="4">PONTOS!$A$1:$AX$31</definedName>
    <definedName name="_xlnm.Print_Area" localSheetId="3">RESULTADO!$A$1:$O$118</definedName>
    <definedName name="_xlnm.Database">RESULTADO!$B$2</definedName>
    <definedName name="calma">RESULTADO!$C$9</definedName>
    <definedName name="certeza">RESULTADO!$D$9</definedName>
    <definedName name="comunicar">RESULTADO!$J$9</definedName>
    <definedName name="cordato">RESULTADO!$I$9</definedName>
    <definedName name="critico">RESULTADO!$H$9</definedName>
    <definedName name="estabilidade">RESULTADO!$A$9</definedName>
    <definedName name="IMPRESSO_TESTE" localSheetId="0">Perguntas!$B$3:$E$123</definedName>
    <definedName name="média">RESULTADO!$K$9</definedName>
    <definedName name="NOME">RESULTADO!$B$11:$B$16425</definedName>
    <definedName name="responsavel">RESULTADO!$G$9</definedName>
    <definedName name="sexo">PONTOS!$CD$7</definedName>
    <definedName name="_xlnm.Print_Titles" localSheetId="0">Perguntas!$3:$3</definedName>
  </definedNames>
  <calcPr calcId="171027" fullCalcOnLoad="1"/>
</workbook>
</file>

<file path=xl/calcChain.xml><?xml version="1.0" encoding="utf-8"?>
<calcChain xmlns="http://schemas.openxmlformats.org/spreadsheetml/2006/main">
  <c r="BC9" i="3" l="1"/>
  <c r="N2" i="4" s="1"/>
  <c r="BC6" i="3"/>
  <c r="E5" i="4" s="1"/>
  <c r="BY7" i="3"/>
  <c r="E4" i="4" s="1"/>
  <c r="CD7" i="3"/>
  <c r="E3" i="4"/>
  <c r="BY9" i="3"/>
  <c r="N3" i="4"/>
  <c r="BC4" i="3"/>
  <c r="E2" i="4"/>
  <c r="BU12" i="3"/>
  <c r="BU13" i="3"/>
  <c r="BU14" i="3"/>
  <c r="BU15" i="3"/>
  <c r="BU16" i="3"/>
  <c r="BU17" i="3"/>
  <c r="BU32" i="3" s="1"/>
  <c r="BU18" i="3"/>
  <c r="BU19" i="3"/>
  <c r="BU20" i="3"/>
  <c r="BU21" i="3"/>
  <c r="BU22" i="3"/>
  <c r="BU23" i="3"/>
  <c r="BU24" i="3"/>
  <c r="BU25" i="3"/>
  <c r="BU26" i="3"/>
  <c r="BU27" i="3"/>
  <c r="BU28" i="3"/>
  <c r="BU29" i="3"/>
  <c r="BU30" i="3"/>
  <c r="BU31" i="3"/>
  <c r="BV12" i="3"/>
  <c r="BV32" i="3" s="1"/>
  <c r="BV13" i="3"/>
  <c r="BV14" i="3"/>
  <c r="BV15" i="3"/>
  <c r="BV16" i="3"/>
  <c r="BV17" i="3"/>
  <c r="BV18" i="3"/>
  <c r="BV19" i="3"/>
  <c r="BV20" i="3"/>
  <c r="BV21" i="3"/>
  <c r="BV22" i="3"/>
  <c r="BV23" i="3"/>
  <c r="BV24" i="3"/>
  <c r="BV25" i="3"/>
  <c r="BV26" i="3"/>
  <c r="BV27" i="3"/>
  <c r="BV28" i="3"/>
  <c r="BV29" i="3"/>
  <c r="BV30" i="3"/>
  <c r="BV31" i="3"/>
  <c r="BW12" i="3"/>
  <c r="BW13" i="3"/>
  <c r="BW14" i="3"/>
  <c r="BW15" i="3"/>
  <c r="BW32" i="3" s="1"/>
  <c r="BW16" i="3"/>
  <c r="BW17" i="3"/>
  <c r="BW18" i="3"/>
  <c r="BW19" i="3"/>
  <c r="BW20" i="3"/>
  <c r="BW21" i="3"/>
  <c r="BW22" i="3"/>
  <c r="BW23" i="3"/>
  <c r="BW24" i="3"/>
  <c r="BW25" i="3"/>
  <c r="BW26" i="3"/>
  <c r="BW27" i="3"/>
  <c r="BW28" i="3"/>
  <c r="BW29" i="3"/>
  <c r="BW30" i="3"/>
  <c r="BW31" i="3"/>
  <c r="CJ12" i="3"/>
  <c r="CJ13" i="3"/>
  <c r="CJ14" i="3"/>
  <c r="CJ15" i="3"/>
  <c r="CJ16" i="3"/>
  <c r="CJ17" i="3"/>
  <c r="CJ18" i="3"/>
  <c r="CJ19" i="3"/>
  <c r="CJ20" i="3"/>
  <c r="CJ21" i="3"/>
  <c r="CJ22" i="3"/>
  <c r="CJ23" i="3"/>
  <c r="CJ24" i="3"/>
  <c r="CJ25" i="3"/>
  <c r="CJ26" i="3"/>
  <c r="CJ27" i="3"/>
  <c r="CJ28" i="3"/>
  <c r="CJ29" i="3"/>
  <c r="CJ30" i="3"/>
  <c r="CJ31" i="3"/>
  <c r="CJ32" i="3"/>
  <c r="CK12" i="3"/>
  <c r="CK13" i="3"/>
  <c r="CK14" i="3"/>
  <c r="CK15" i="3"/>
  <c r="CK16" i="3"/>
  <c r="CK17" i="3"/>
  <c r="CK18" i="3"/>
  <c r="CK19" i="3"/>
  <c r="CK32" i="3" s="1"/>
  <c r="CK20" i="3"/>
  <c r="CK21" i="3"/>
  <c r="CK22" i="3"/>
  <c r="CK23" i="3"/>
  <c r="CK24" i="3"/>
  <c r="CK25" i="3"/>
  <c r="CK26" i="3"/>
  <c r="CK27" i="3"/>
  <c r="CK28" i="3"/>
  <c r="CK29" i="3"/>
  <c r="CK30" i="3"/>
  <c r="CK31" i="3"/>
  <c r="CL12" i="3"/>
  <c r="CL13" i="3"/>
  <c r="CL14" i="3"/>
  <c r="CL32" i="3" s="1"/>
  <c r="CL15" i="3"/>
  <c r="CL16" i="3"/>
  <c r="CL17" i="3"/>
  <c r="CL18" i="3"/>
  <c r="CL19" i="3"/>
  <c r="CL20" i="3"/>
  <c r="CL21" i="3"/>
  <c r="CL22" i="3"/>
  <c r="CL23" i="3"/>
  <c r="CL24" i="3"/>
  <c r="CL25" i="3"/>
  <c r="CL26" i="3"/>
  <c r="CL27" i="3"/>
  <c r="CL28" i="3"/>
  <c r="CL29" i="3"/>
  <c r="CL30" i="3"/>
  <c r="CL31" i="3"/>
  <c r="BY4" i="3"/>
  <c r="E6" i="4" s="1"/>
  <c r="BA12" i="3"/>
  <c r="BA13" i="3"/>
  <c r="BA14" i="3"/>
  <c r="BA32" i="3" s="1"/>
  <c r="CK5" i="3" s="1"/>
  <c r="CK6" i="3" s="1"/>
  <c r="A9" i="2" s="1"/>
  <c r="BA15" i="3"/>
  <c r="BA16" i="3"/>
  <c r="BA17" i="3"/>
  <c r="BA18" i="3"/>
  <c r="BA19" i="3"/>
  <c r="BA20" i="3"/>
  <c r="BA21" i="3"/>
  <c r="BA22" i="3"/>
  <c r="BA23" i="3"/>
  <c r="BA24" i="3"/>
  <c r="BA25" i="3"/>
  <c r="BA26" i="3"/>
  <c r="BA27" i="3"/>
  <c r="BA28" i="3"/>
  <c r="BA29" i="3"/>
  <c r="BA30" i="3"/>
  <c r="BA31" i="3"/>
  <c r="BB12" i="3"/>
  <c r="BB13" i="3"/>
  <c r="BB32" i="3" s="1"/>
  <c r="BB14" i="3"/>
  <c r="BB15" i="3"/>
  <c r="BB16" i="3"/>
  <c r="BB17" i="3"/>
  <c r="BB18" i="3"/>
  <c r="BB19" i="3"/>
  <c r="BB20" i="3"/>
  <c r="BB21" i="3"/>
  <c r="BB22" i="3"/>
  <c r="BB23" i="3"/>
  <c r="BB24" i="3"/>
  <c r="BB25" i="3"/>
  <c r="BB26" i="3"/>
  <c r="BB27" i="3"/>
  <c r="BB28" i="3"/>
  <c r="BB29" i="3"/>
  <c r="BB30" i="3"/>
  <c r="BB31" i="3"/>
  <c r="BC12" i="3"/>
  <c r="BC13" i="3"/>
  <c r="BC14" i="3"/>
  <c r="BC15" i="3"/>
  <c r="BC16" i="3"/>
  <c r="BC17" i="3"/>
  <c r="BC18" i="3"/>
  <c r="BC19" i="3"/>
  <c r="BC20" i="3"/>
  <c r="BC21" i="3"/>
  <c r="BC22" i="3"/>
  <c r="BC23" i="3"/>
  <c r="BC24" i="3"/>
  <c r="BC25" i="3"/>
  <c r="BC26" i="3"/>
  <c r="BC27" i="3"/>
  <c r="BC28" i="3"/>
  <c r="BC29" i="3"/>
  <c r="BC30" i="3"/>
  <c r="BC31" i="3"/>
  <c r="BC32" i="3"/>
  <c r="BF12" i="3"/>
  <c r="BF13" i="3"/>
  <c r="BF32" i="3" s="1"/>
  <c r="CN5" i="3" s="1"/>
  <c r="CN6" i="3" s="1"/>
  <c r="B9" i="2" s="1"/>
  <c r="G74" i="2" s="1"/>
  <c r="BF14" i="3"/>
  <c r="BF15" i="3"/>
  <c r="BF16" i="3"/>
  <c r="BF17" i="3"/>
  <c r="BF18" i="3"/>
  <c r="BF19" i="3"/>
  <c r="BF20" i="3"/>
  <c r="BF21" i="3"/>
  <c r="BF22" i="3"/>
  <c r="BF23" i="3"/>
  <c r="BF24" i="3"/>
  <c r="BF25" i="3"/>
  <c r="BF26" i="3"/>
  <c r="BF27" i="3"/>
  <c r="BF28" i="3"/>
  <c r="BF29" i="3"/>
  <c r="BF30" i="3"/>
  <c r="BF31" i="3"/>
  <c r="BG12" i="3"/>
  <c r="BG13" i="3"/>
  <c r="BG14" i="3"/>
  <c r="BG15" i="3"/>
  <c r="BG16" i="3"/>
  <c r="BG17" i="3"/>
  <c r="BG18" i="3"/>
  <c r="BG19" i="3"/>
  <c r="BG20" i="3"/>
  <c r="BG21" i="3"/>
  <c r="BG22" i="3"/>
  <c r="BG23" i="3"/>
  <c r="BG24" i="3"/>
  <c r="BG25" i="3"/>
  <c r="BG26" i="3"/>
  <c r="BG27" i="3"/>
  <c r="BG28" i="3"/>
  <c r="BG29" i="3"/>
  <c r="BG30" i="3"/>
  <c r="BG31" i="3"/>
  <c r="BG32" i="3"/>
  <c r="BH12" i="3"/>
  <c r="BH13" i="3"/>
  <c r="BH32" i="3" s="1"/>
  <c r="BH14" i="3"/>
  <c r="BH15" i="3"/>
  <c r="BH16" i="3"/>
  <c r="BH17" i="3"/>
  <c r="BH18" i="3"/>
  <c r="BH19" i="3"/>
  <c r="BH20" i="3"/>
  <c r="BH21" i="3"/>
  <c r="BH22" i="3"/>
  <c r="BH23" i="3"/>
  <c r="BH24" i="3"/>
  <c r="BH25" i="3"/>
  <c r="BH26" i="3"/>
  <c r="BH27" i="3"/>
  <c r="BH28" i="3"/>
  <c r="BH29" i="3"/>
  <c r="BH30" i="3"/>
  <c r="BH31" i="3"/>
  <c r="BK12" i="3"/>
  <c r="BK13" i="3"/>
  <c r="BK14" i="3"/>
  <c r="BK15" i="3"/>
  <c r="BK16" i="3"/>
  <c r="BK17" i="3"/>
  <c r="BK18" i="3"/>
  <c r="BK19" i="3"/>
  <c r="BK20" i="3"/>
  <c r="BK21" i="3"/>
  <c r="BK22" i="3"/>
  <c r="BK23" i="3"/>
  <c r="BK24" i="3"/>
  <c r="BK25" i="3"/>
  <c r="BK26" i="3"/>
  <c r="BK27" i="3"/>
  <c r="BK28" i="3"/>
  <c r="BK29" i="3"/>
  <c r="BK30" i="3"/>
  <c r="BK31" i="3"/>
  <c r="BL12" i="3"/>
  <c r="BL13" i="3"/>
  <c r="BL14" i="3"/>
  <c r="BL15" i="3"/>
  <c r="BL16" i="3"/>
  <c r="BL17" i="3"/>
  <c r="BL18" i="3"/>
  <c r="BL19" i="3"/>
  <c r="BL20" i="3"/>
  <c r="BL21" i="3"/>
  <c r="BL22" i="3"/>
  <c r="BL23" i="3"/>
  <c r="BL24" i="3"/>
  <c r="BL25" i="3"/>
  <c r="BL26" i="3"/>
  <c r="BL27" i="3"/>
  <c r="BL28" i="3"/>
  <c r="BL29" i="3"/>
  <c r="BL30" i="3"/>
  <c r="BL31" i="3"/>
  <c r="BM12" i="3"/>
  <c r="BM13" i="3"/>
  <c r="BM14" i="3"/>
  <c r="BM15" i="3"/>
  <c r="BM16" i="3"/>
  <c r="BM17" i="3"/>
  <c r="BM18" i="3"/>
  <c r="BM19" i="3"/>
  <c r="BM20" i="3"/>
  <c r="BM21" i="3"/>
  <c r="BM22" i="3"/>
  <c r="BM23" i="3"/>
  <c r="BM24" i="3"/>
  <c r="BM25" i="3"/>
  <c r="BM26" i="3"/>
  <c r="BM27" i="3"/>
  <c r="BM28" i="3"/>
  <c r="BM29" i="3"/>
  <c r="BM30" i="3"/>
  <c r="BM31" i="3"/>
  <c r="BM32" i="3"/>
  <c r="BP12" i="3"/>
  <c r="BP13" i="3"/>
  <c r="BP14" i="3"/>
  <c r="BP15" i="3"/>
  <c r="BP16" i="3"/>
  <c r="BP17" i="3"/>
  <c r="BP18" i="3"/>
  <c r="BP19" i="3"/>
  <c r="BP20" i="3"/>
  <c r="BP21" i="3"/>
  <c r="BP22" i="3"/>
  <c r="BP23" i="3"/>
  <c r="BP24" i="3"/>
  <c r="BP25" i="3"/>
  <c r="BP26" i="3"/>
  <c r="BP27" i="3"/>
  <c r="BP28" i="3"/>
  <c r="BP29" i="3"/>
  <c r="BP30" i="3"/>
  <c r="BP31" i="3"/>
  <c r="BQ12" i="3"/>
  <c r="BQ13" i="3"/>
  <c r="BQ14" i="3"/>
  <c r="BQ15" i="3"/>
  <c r="BQ16" i="3"/>
  <c r="BQ17" i="3"/>
  <c r="BQ18" i="3"/>
  <c r="BQ19" i="3"/>
  <c r="BQ20" i="3"/>
  <c r="BQ21" i="3"/>
  <c r="BQ22" i="3"/>
  <c r="BQ23" i="3"/>
  <c r="BQ24" i="3"/>
  <c r="BQ25" i="3"/>
  <c r="BQ26" i="3"/>
  <c r="BQ27" i="3"/>
  <c r="BQ28" i="3"/>
  <c r="BQ29" i="3"/>
  <c r="BQ30" i="3"/>
  <c r="BQ31" i="3"/>
  <c r="BR12" i="3"/>
  <c r="BR13" i="3"/>
  <c r="BR14" i="3"/>
  <c r="BR15" i="3"/>
  <c r="BR16" i="3"/>
  <c r="BR17" i="3"/>
  <c r="BR18" i="3"/>
  <c r="BR19" i="3"/>
  <c r="BR20" i="3"/>
  <c r="BR21" i="3"/>
  <c r="BR22" i="3"/>
  <c r="BR23" i="3"/>
  <c r="BR24" i="3"/>
  <c r="BR25" i="3"/>
  <c r="BR26" i="3"/>
  <c r="BR27" i="3"/>
  <c r="BR28" i="3"/>
  <c r="BR29" i="3"/>
  <c r="BR30" i="3"/>
  <c r="BR31" i="3"/>
  <c r="BZ12" i="3"/>
  <c r="BZ13" i="3"/>
  <c r="BZ14" i="3"/>
  <c r="BZ15" i="3"/>
  <c r="BZ16" i="3"/>
  <c r="BZ17" i="3"/>
  <c r="BZ18" i="3"/>
  <c r="BZ19" i="3"/>
  <c r="BZ20" i="3"/>
  <c r="BZ21" i="3"/>
  <c r="BZ22" i="3"/>
  <c r="BZ23" i="3"/>
  <c r="BZ24" i="3"/>
  <c r="BZ25" i="3"/>
  <c r="BZ26" i="3"/>
  <c r="BZ27" i="3"/>
  <c r="BZ28" i="3"/>
  <c r="BZ29" i="3"/>
  <c r="BZ30" i="3"/>
  <c r="BZ31" i="3"/>
  <c r="CA12" i="3"/>
  <c r="CA13" i="3"/>
  <c r="CA14" i="3"/>
  <c r="CA15" i="3"/>
  <c r="CA16" i="3"/>
  <c r="CA17" i="3"/>
  <c r="CA18" i="3"/>
  <c r="CA19" i="3"/>
  <c r="CA20" i="3"/>
  <c r="CA21" i="3"/>
  <c r="CA22" i="3"/>
  <c r="CA23" i="3"/>
  <c r="CA24" i="3"/>
  <c r="CA25" i="3"/>
  <c r="CA26" i="3"/>
  <c r="CA27" i="3"/>
  <c r="CA28" i="3"/>
  <c r="CA29" i="3"/>
  <c r="CA30" i="3"/>
  <c r="CA31" i="3"/>
  <c r="CB12" i="3"/>
  <c r="CB13" i="3"/>
  <c r="CB14" i="3"/>
  <c r="CB15" i="3"/>
  <c r="CB16" i="3"/>
  <c r="CB17" i="3"/>
  <c r="CB18" i="3"/>
  <c r="CB19" i="3"/>
  <c r="CB20" i="3"/>
  <c r="CB21" i="3"/>
  <c r="CB22" i="3"/>
  <c r="CB23" i="3"/>
  <c r="CB24" i="3"/>
  <c r="CB25" i="3"/>
  <c r="CB26" i="3"/>
  <c r="CB27" i="3"/>
  <c r="CB28" i="3"/>
  <c r="CB29" i="3"/>
  <c r="CB30" i="3"/>
  <c r="CB31" i="3"/>
  <c r="CE12" i="3"/>
  <c r="CE13" i="3"/>
  <c r="CE14" i="3"/>
  <c r="CE15" i="3"/>
  <c r="CE16" i="3"/>
  <c r="CE17" i="3"/>
  <c r="CE18" i="3"/>
  <c r="CE19" i="3"/>
  <c r="CE20" i="3"/>
  <c r="CE21" i="3"/>
  <c r="CE22" i="3"/>
  <c r="CE23" i="3"/>
  <c r="CE24" i="3"/>
  <c r="CE25" i="3"/>
  <c r="CE26" i="3"/>
  <c r="CE27" i="3"/>
  <c r="CE28" i="3"/>
  <c r="CE29" i="3"/>
  <c r="CE30" i="3"/>
  <c r="CE31" i="3"/>
  <c r="CE32" i="3"/>
  <c r="CF12" i="3"/>
  <c r="CF13" i="3"/>
  <c r="CF14" i="3"/>
  <c r="CF15" i="3"/>
  <c r="CF16" i="3"/>
  <c r="CF17" i="3"/>
  <c r="CF18" i="3"/>
  <c r="CF19" i="3"/>
  <c r="CF20" i="3"/>
  <c r="CF21" i="3"/>
  <c r="CF22" i="3"/>
  <c r="CF23" i="3"/>
  <c r="CF24" i="3"/>
  <c r="CF25" i="3"/>
  <c r="CF26" i="3"/>
  <c r="CF27" i="3"/>
  <c r="CF28" i="3"/>
  <c r="CF29" i="3"/>
  <c r="CF30" i="3"/>
  <c r="CF31" i="3"/>
  <c r="CG12" i="3"/>
  <c r="CG32" i="3" s="1"/>
  <c r="CG13" i="3"/>
  <c r="CG14" i="3"/>
  <c r="CG15" i="3"/>
  <c r="CG16" i="3"/>
  <c r="CG17" i="3"/>
  <c r="CG18" i="3"/>
  <c r="CG19" i="3"/>
  <c r="CG20" i="3"/>
  <c r="CG21" i="3"/>
  <c r="CG22" i="3"/>
  <c r="CG23" i="3"/>
  <c r="CG24" i="3"/>
  <c r="CG25" i="3"/>
  <c r="CG26" i="3"/>
  <c r="CG27" i="3"/>
  <c r="CG28" i="3"/>
  <c r="CG29" i="3"/>
  <c r="CG30" i="3"/>
  <c r="CG31" i="3"/>
  <c r="CO12" i="3"/>
  <c r="CO13" i="3"/>
  <c r="CO14" i="3"/>
  <c r="CO15" i="3"/>
  <c r="CO16" i="3"/>
  <c r="CO17" i="3"/>
  <c r="CO18" i="3"/>
  <c r="CO19" i="3"/>
  <c r="CO20" i="3"/>
  <c r="CO21" i="3"/>
  <c r="CO22" i="3"/>
  <c r="CO23" i="3"/>
  <c r="CO24" i="3"/>
  <c r="CO25" i="3"/>
  <c r="CO26" i="3"/>
  <c r="CO27" i="3"/>
  <c r="CO28" i="3"/>
  <c r="CO29" i="3"/>
  <c r="CO30" i="3"/>
  <c r="CO31" i="3"/>
  <c r="CP12" i="3"/>
  <c r="CP13" i="3"/>
  <c r="CP14" i="3"/>
  <c r="CP15" i="3"/>
  <c r="CP16" i="3"/>
  <c r="CP17" i="3"/>
  <c r="CP18" i="3"/>
  <c r="CP19" i="3"/>
  <c r="CP20" i="3"/>
  <c r="CP21" i="3"/>
  <c r="CP22" i="3"/>
  <c r="CP23" i="3"/>
  <c r="CP24" i="3"/>
  <c r="CP25" i="3"/>
  <c r="CP26" i="3"/>
  <c r="CP27" i="3"/>
  <c r="CP28" i="3"/>
  <c r="CP29" i="3"/>
  <c r="CP30" i="3"/>
  <c r="CP31" i="3"/>
  <c r="CQ12" i="3"/>
  <c r="CQ13" i="3"/>
  <c r="CQ14" i="3"/>
  <c r="CQ15" i="3"/>
  <c r="CQ16" i="3"/>
  <c r="CQ17" i="3"/>
  <c r="CQ18" i="3"/>
  <c r="CQ19" i="3"/>
  <c r="CQ20" i="3"/>
  <c r="CQ21" i="3"/>
  <c r="CQ22" i="3"/>
  <c r="CQ23" i="3"/>
  <c r="CQ24" i="3"/>
  <c r="CQ25" i="3"/>
  <c r="CQ26" i="3"/>
  <c r="CQ27" i="3"/>
  <c r="CQ28" i="3"/>
  <c r="CQ29" i="3"/>
  <c r="CQ30" i="3"/>
  <c r="CQ31" i="3"/>
  <c r="CT12" i="3"/>
  <c r="CT13" i="3"/>
  <c r="CT14" i="3"/>
  <c r="CT15" i="3"/>
  <c r="CT16" i="3"/>
  <c r="CT17" i="3"/>
  <c r="CT18" i="3"/>
  <c r="CT19" i="3"/>
  <c r="CT20" i="3"/>
  <c r="CT21" i="3"/>
  <c r="CT22" i="3"/>
  <c r="CT23" i="3"/>
  <c r="CT24" i="3"/>
  <c r="CT25" i="3"/>
  <c r="CT26" i="3"/>
  <c r="CT27" i="3"/>
  <c r="CT28" i="3"/>
  <c r="CT29" i="3"/>
  <c r="CT30" i="3"/>
  <c r="CT31" i="3"/>
  <c r="CU12" i="3"/>
  <c r="CU13" i="3"/>
  <c r="CU14" i="3"/>
  <c r="CU15" i="3"/>
  <c r="CU16" i="3"/>
  <c r="CU17" i="3"/>
  <c r="CU18" i="3"/>
  <c r="CU19" i="3"/>
  <c r="CU20" i="3"/>
  <c r="CU21" i="3"/>
  <c r="CU22" i="3"/>
  <c r="CU23" i="3"/>
  <c r="CU24" i="3"/>
  <c r="CU25" i="3"/>
  <c r="CU26" i="3"/>
  <c r="CU27" i="3"/>
  <c r="CU28" i="3"/>
  <c r="CU29" i="3"/>
  <c r="CU30" i="3"/>
  <c r="CU31" i="3"/>
  <c r="CV12" i="3"/>
  <c r="CV13" i="3"/>
  <c r="CV14" i="3"/>
  <c r="CV15" i="3"/>
  <c r="CV16" i="3"/>
  <c r="CV17" i="3"/>
  <c r="CV18" i="3"/>
  <c r="CV19" i="3"/>
  <c r="CV20" i="3"/>
  <c r="CV21" i="3"/>
  <c r="CV22" i="3"/>
  <c r="CV23" i="3"/>
  <c r="CV24" i="3"/>
  <c r="CV25" i="3"/>
  <c r="CV26" i="3"/>
  <c r="CV27" i="3"/>
  <c r="CV28" i="3"/>
  <c r="CV29" i="3"/>
  <c r="CV30" i="3"/>
  <c r="CV31" i="3"/>
  <c r="L7" i="2"/>
  <c r="EI29" i="3"/>
  <c r="EI30" i="3" s="1"/>
  <c r="EI31" i="3" s="1"/>
  <c r="EI32" i="3" s="1"/>
  <c r="EI33" i="3"/>
  <c r="EI34" i="3" s="1"/>
  <c r="EI35" i="3" s="1"/>
  <c r="EI36" i="3" s="1"/>
  <c r="EI37" i="3" s="1"/>
  <c r="EE83" i="3"/>
  <c r="EH83" i="3"/>
  <c r="EK83" i="3"/>
  <c r="EK84" i="3" s="1"/>
  <c r="EK85" i="3" s="1"/>
  <c r="EK86" i="3" s="1"/>
  <c r="EK87" i="3" s="1"/>
  <c r="EK88" i="3" s="1"/>
  <c r="EK89" i="3" s="1"/>
  <c r="EK90" i="3" s="1"/>
  <c r="EN83" i="3"/>
  <c r="EN84" i="3" s="1"/>
  <c r="EN85" i="3" s="1"/>
  <c r="EN86" i="3" s="1"/>
  <c r="EQ83" i="3"/>
  <c r="ET83" i="3"/>
  <c r="ET84" i="3" s="1"/>
  <c r="ET85" i="3" s="1"/>
  <c r="ET86" i="3" s="1"/>
  <c r="ET87" i="3" s="1"/>
  <c r="ET88" i="3" s="1"/>
  <c r="ET89" i="3" s="1"/>
  <c r="ET90" i="3" s="1"/>
  <c r="EW83" i="3"/>
  <c r="EW84" i="3" s="1"/>
  <c r="EW85" i="3" s="1"/>
  <c r="EW86" i="3" s="1"/>
  <c r="EW87" i="3" s="1"/>
  <c r="EW88" i="3" s="1"/>
  <c r="EW89" i="3" s="1"/>
  <c r="EW90" i="3" s="1"/>
  <c r="EZ83" i="3"/>
  <c r="FC83" i="3"/>
  <c r="FF83" i="3"/>
  <c r="EE84" i="3"/>
  <c r="EE85" i="3" s="1"/>
  <c r="EE86" i="3" s="1"/>
  <c r="EE87" i="3" s="1"/>
  <c r="EE88" i="3" s="1"/>
  <c r="EE89" i="3" s="1"/>
  <c r="EE90" i="3" s="1"/>
  <c r="EH84" i="3"/>
  <c r="EH85" i="3" s="1"/>
  <c r="EH86" i="3" s="1"/>
  <c r="EH87" i="3" s="1"/>
  <c r="EQ84" i="3"/>
  <c r="EQ85" i="3" s="1"/>
  <c r="EQ86" i="3" s="1"/>
  <c r="EQ87" i="3" s="1"/>
  <c r="EQ88" i="3" s="1"/>
  <c r="EQ89" i="3" s="1"/>
  <c r="EQ90" i="3" s="1"/>
  <c r="EZ84" i="3"/>
  <c r="FC84" i="3"/>
  <c r="FC85" i="3" s="1"/>
  <c r="FC86" i="3" s="1"/>
  <c r="FC87" i="3" s="1"/>
  <c r="FC88" i="3" s="1"/>
  <c r="FC89" i="3" s="1"/>
  <c r="FC90" i="3" s="1"/>
  <c r="FF84" i="3"/>
  <c r="FF85" i="3" s="1"/>
  <c r="FF86" i="3" s="1"/>
  <c r="FF87" i="3" s="1"/>
  <c r="FF88" i="3" s="1"/>
  <c r="FF89" i="3" s="1"/>
  <c r="FF90" i="3" s="1"/>
  <c r="EZ85" i="3"/>
  <c r="EZ86" i="3" s="1"/>
  <c r="EZ87" i="3" s="1"/>
  <c r="EZ88" i="3" s="1"/>
  <c r="EN87" i="3"/>
  <c r="EN88" i="3" s="1"/>
  <c r="EN89" i="3" s="1"/>
  <c r="EN90" i="3" s="1"/>
  <c r="EH88" i="3"/>
  <c r="EH89" i="3" s="1"/>
  <c r="EH90" i="3" s="1"/>
  <c r="EZ89" i="3"/>
  <c r="EZ90" i="3" s="1"/>
  <c r="DS50" i="3"/>
  <c r="CZ83" i="3"/>
  <c r="DC83" i="3"/>
  <c r="DC84" i="3" s="1"/>
  <c r="DC85" i="3" s="1"/>
  <c r="DC86" i="3" s="1"/>
  <c r="DC87" i="3" s="1"/>
  <c r="DC88" i="3" s="1"/>
  <c r="DC89" i="3" s="1"/>
  <c r="DC90" i="3" s="1"/>
  <c r="DF83" i="3"/>
  <c r="DF84" i="3" s="1"/>
  <c r="DF85" i="3" s="1"/>
  <c r="DF86" i="3" s="1"/>
  <c r="DI83" i="3"/>
  <c r="DL83" i="3"/>
  <c r="DL84" i="3" s="1"/>
  <c r="DL85" i="3" s="1"/>
  <c r="DL86" i="3" s="1"/>
  <c r="DL87" i="3" s="1"/>
  <c r="DL88" i="3" s="1"/>
  <c r="DL89" i="3" s="1"/>
  <c r="DL90" i="3" s="1"/>
  <c r="DO83" i="3"/>
  <c r="DO84" i="3" s="1"/>
  <c r="DO85" i="3" s="1"/>
  <c r="DO86" i="3" s="1"/>
  <c r="DO87" i="3" s="1"/>
  <c r="DO88" i="3" s="1"/>
  <c r="DO89" i="3" s="1"/>
  <c r="DO90" i="3" s="1"/>
  <c r="DR83" i="3"/>
  <c r="DU83" i="3"/>
  <c r="DX83" i="3"/>
  <c r="EA83" i="3"/>
  <c r="EA84" i="3" s="1"/>
  <c r="EA85" i="3" s="1"/>
  <c r="EA86" i="3" s="1"/>
  <c r="EA87" i="3" s="1"/>
  <c r="EA88" i="3" s="1"/>
  <c r="EA89" i="3" s="1"/>
  <c r="EA90" i="3" s="1"/>
  <c r="CZ84" i="3"/>
  <c r="CZ85" i="3" s="1"/>
  <c r="CZ86" i="3" s="1"/>
  <c r="CZ87" i="3" s="1"/>
  <c r="DI84" i="3"/>
  <c r="DI85" i="3" s="1"/>
  <c r="DI86" i="3" s="1"/>
  <c r="DI87" i="3" s="1"/>
  <c r="DI88" i="3" s="1"/>
  <c r="DI89" i="3" s="1"/>
  <c r="DI90" i="3" s="1"/>
  <c r="DR84" i="3"/>
  <c r="DU84" i="3"/>
  <c r="DU85" i="3" s="1"/>
  <c r="DU86" i="3" s="1"/>
  <c r="DU87" i="3" s="1"/>
  <c r="DU88" i="3" s="1"/>
  <c r="DU89" i="3" s="1"/>
  <c r="DU90" i="3" s="1"/>
  <c r="DX84" i="3"/>
  <c r="DX85" i="3" s="1"/>
  <c r="DX86" i="3" s="1"/>
  <c r="DX87" i="3" s="1"/>
  <c r="DX88" i="3" s="1"/>
  <c r="DX89" i="3" s="1"/>
  <c r="DX90" i="3" s="1"/>
  <c r="DR85" i="3"/>
  <c r="DR86" i="3" s="1"/>
  <c r="DR87" i="3" s="1"/>
  <c r="DR88" i="3" s="1"/>
  <c r="DR89" i="3" s="1"/>
  <c r="DR90" i="3" s="1"/>
  <c r="DF87" i="3"/>
  <c r="DF88" i="3" s="1"/>
  <c r="DF89" i="3" s="1"/>
  <c r="DF90" i="3" s="1"/>
  <c r="CZ88" i="3"/>
  <c r="CZ89" i="3" s="1"/>
  <c r="CZ90" i="3" s="1"/>
  <c r="BC7" i="3"/>
  <c r="AZ13" i="3"/>
  <c r="AZ14" i="3" s="1"/>
  <c r="AZ15" i="3" s="1"/>
  <c r="AZ16" i="3" s="1"/>
  <c r="AZ17" i="3" s="1"/>
  <c r="AZ18" i="3" s="1"/>
  <c r="AZ19" i="3" s="1"/>
  <c r="AZ20" i="3" s="1"/>
  <c r="AZ21" i="3" s="1"/>
  <c r="AZ22" i="3" s="1"/>
  <c r="AZ23" i="3" s="1"/>
  <c r="AZ24" i="3" s="1"/>
  <c r="AZ25" i="3" s="1"/>
  <c r="AZ26" i="3" s="1"/>
  <c r="AZ27" i="3" s="1"/>
  <c r="AZ28" i="3" s="1"/>
  <c r="AZ29" i="3" s="1"/>
  <c r="AZ30" i="3" s="1"/>
  <c r="AZ31" i="3" s="1"/>
  <c r="BE13" i="3"/>
  <c r="BE14" i="3" s="1"/>
  <c r="BE15" i="3" s="1"/>
  <c r="BJ13" i="3"/>
  <c r="BO13" i="3"/>
  <c r="BO14" i="3" s="1"/>
  <c r="BT13" i="3"/>
  <c r="BT14" i="3" s="1"/>
  <c r="BT15" i="3" s="1"/>
  <c r="BT16" i="3" s="1"/>
  <c r="BT17" i="3" s="1"/>
  <c r="BT18" i="3" s="1"/>
  <c r="BT19" i="3" s="1"/>
  <c r="BT20" i="3" s="1"/>
  <c r="BT21" i="3" s="1"/>
  <c r="BT22" i="3" s="1"/>
  <c r="BT23" i="3" s="1"/>
  <c r="BT24" i="3" s="1"/>
  <c r="BT25" i="3" s="1"/>
  <c r="BT26" i="3" s="1"/>
  <c r="BT27" i="3" s="1"/>
  <c r="BT28" i="3" s="1"/>
  <c r="BT29" i="3" s="1"/>
  <c r="BT30" i="3" s="1"/>
  <c r="BT31" i="3" s="1"/>
  <c r="BY13" i="3"/>
  <c r="CD13" i="3"/>
  <c r="CI13" i="3"/>
  <c r="CN13" i="3"/>
  <c r="CN14" i="3" s="1"/>
  <c r="CN15" i="3" s="1"/>
  <c r="CN16" i="3" s="1"/>
  <c r="CN17" i="3" s="1"/>
  <c r="CN18" i="3" s="1"/>
  <c r="CN19" i="3" s="1"/>
  <c r="CN20" i="3" s="1"/>
  <c r="CN21" i="3" s="1"/>
  <c r="CN22" i="3" s="1"/>
  <c r="CN23" i="3" s="1"/>
  <c r="CN24" i="3" s="1"/>
  <c r="CN25" i="3" s="1"/>
  <c r="CN26" i="3" s="1"/>
  <c r="CN27" i="3" s="1"/>
  <c r="CN28" i="3" s="1"/>
  <c r="CN29" i="3" s="1"/>
  <c r="CN30" i="3" s="1"/>
  <c r="CN31" i="3" s="1"/>
  <c r="CS13" i="3"/>
  <c r="CS14" i="3" s="1"/>
  <c r="CS15" i="3" s="1"/>
  <c r="CS16" i="3" s="1"/>
  <c r="BJ14" i="3"/>
  <c r="BJ15" i="3" s="1"/>
  <c r="BJ16" i="3" s="1"/>
  <c r="BJ17" i="3" s="1"/>
  <c r="BJ18" i="3" s="1"/>
  <c r="BJ19" i="3" s="1"/>
  <c r="BJ20" i="3" s="1"/>
  <c r="BJ21" i="3" s="1"/>
  <c r="BJ22" i="3" s="1"/>
  <c r="BJ23" i="3" s="1"/>
  <c r="BJ24" i="3" s="1"/>
  <c r="BJ25" i="3" s="1"/>
  <c r="BJ26" i="3" s="1"/>
  <c r="BJ27" i="3" s="1"/>
  <c r="BJ28" i="3" s="1"/>
  <c r="BJ29" i="3" s="1"/>
  <c r="BJ30" i="3" s="1"/>
  <c r="BJ31" i="3" s="1"/>
  <c r="BY14" i="3"/>
  <c r="CD14" i="3"/>
  <c r="CD15" i="3" s="1"/>
  <c r="CD16" i="3" s="1"/>
  <c r="CD17" i="3" s="1"/>
  <c r="CD18" i="3" s="1"/>
  <c r="CD19" i="3" s="1"/>
  <c r="CD20" i="3" s="1"/>
  <c r="CD21" i="3" s="1"/>
  <c r="CD22" i="3" s="1"/>
  <c r="CD23" i="3" s="1"/>
  <c r="CD24" i="3" s="1"/>
  <c r="CD25" i="3" s="1"/>
  <c r="CD26" i="3" s="1"/>
  <c r="CD27" i="3" s="1"/>
  <c r="CD28" i="3" s="1"/>
  <c r="CD29" i="3" s="1"/>
  <c r="CD30" i="3" s="1"/>
  <c r="CD31" i="3" s="1"/>
  <c r="CI14" i="3"/>
  <c r="CI15" i="3" s="1"/>
  <c r="CI16" i="3" s="1"/>
  <c r="BO15" i="3"/>
  <c r="BO16" i="3" s="1"/>
  <c r="BO17" i="3" s="1"/>
  <c r="BO18" i="3" s="1"/>
  <c r="BO19" i="3" s="1"/>
  <c r="BO20" i="3" s="1"/>
  <c r="BO21" i="3" s="1"/>
  <c r="BO22" i="3" s="1"/>
  <c r="BO23" i="3" s="1"/>
  <c r="BO24" i="3" s="1"/>
  <c r="BO25" i="3" s="1"/>
  <c r="BO26" i="3" s="1"/>
  <c r="BO27" i="3" s="1"/>
  <c r="BO28" i="3" s="1"/>
  <c r="BO29" i="3" s="1"/>
  <c r="BO30" i="3" s="1"/>
  <c r="BO31" i="3" s="1"/>
  <c r="BY15" i="3"/>
  <c r="BY16" i="3" s="1"/>
  <c r="BY17" i="3" s="1"/>
  <c r="BY18" i="3" s="1"/>
  <c r="BE16" i="3"/>
  <c r="BE17" i="3"/>
  <c r="BE18" i="3" s="1"/>
  <c r="BE19" i="3" s="1"/>
  <c r="BE20" i="3" s="1"/>
  <c r="BE21" i="3" s="1"/>
  <c r="BE22" i="3" s="1"/>
  <c r="BE23" i="3" s="1"/>
  <c r="BE24" i="3" s="1"/>
  <c r="BE25" i="3" s="1"/>
  <c r="BE26" i="3" s="1"/>
  <c r="BE27" i="3" s="1"/>
  <c r="BE28" i="3" s="1"/>
  <c r="BE29" i="3" s="1"/>
  <c r="BE30" i="3" s="1"/>
  <c r="BE31" i="3" s="1"/>
  <c r="CI17" i="3"/>
  <c r="CI18" i="3" s="1"/>
  <c r="CI19" i="3" s="1"/>
  <c r="CI20" i="3" s="1"/>
  <c r="CI21" i="3" s="1"/>
  <c r="CI22" i="3" s="1"/>
  <c r="CI23" i="3" s="1"/>
  <c r="CI24" i="3" s="1"/>
  <c r="CI25" i="3" s="1"/>
  <c r="CI26" i="3" s="1"/>
  <c r="CI27" i="3" s="1"/>
  <c r="CI28" i="3" s="1"/>
  <c r="CI29" i="3" s="1"/>
  <c r="CI30" i="3" s="1"/>
  <c r="CI31" i="3" s="1"/>
  <c r="CS17" i="3"/>
  <c r="CS18" i="3" s="1"/>
  <c r="CS19" i="3" s="1"/>
  <c r="BY19" i="3"/>
  <c r="BY20" i="3" s="1"/>
  <c r="BY21" i="3" s="1"/>
  <c r="CS20" i="3"/>
  <c r="CS21" i="3" s="1"/>
  <c r="CS22" i="3" s="1"/>
  <c r="CS23" i="3" s="1"/>
  <c r="CS24" i="3" s="1"/>
  <c r="CS25" i="3" s="1"/>
  <c r="CS26" i="3" s="1"/>
  <c r="CS27" i="3" s="1"/>
  <c r="CS28" i="3" s="1"/>
  <c r="CS29" i="3" s="1"/>
  <c r="CS30" i="3" s="1"/>
  <c r="CS31" i="3" s="1"/>
  <c r="BY22" i="3"/>
  <c r="BY23" i="3" s="1"/>
  <c r="BY24" i="3" s="1"/>
  <c r="BY25" i="3" s="1"/>
  <c r="BY26" i="3" s="1"/>
  <c r="BY27" i="3" s="1"/>
  <c r="BY28" i="3" s="1"/>
  <c r="BY29" i="3" s="1"/>
  <c r="BY30" i="3" s="1"/>
  <c r="BY31" i="3" s="1"/>
  <c r="O53" i="2"/>
  <c r="K112" i="2"/>
  <c r="E2" i="2"/>
  <c r="N2" i="2"/>
  <c r="E3" i="2"/>
  <c r="N3" i="2"/>
  <c r="O3" i="2"/>
  <c r="E4" i="2"/>
  <c r="E5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B112" i="2"/>
  <c r="E6" i="2" l="1"/>
  <c r="O4" i="2" s="1"/>
  <c r="CV32" i="3"/>
  <c r="CQ32" i="3"/>
  <c r="CB32" i="3"/>
  <c r="CT32" i="3"/>
  <c r="CP32" i="3"/>
  <c r="CU5" i="3"/>
  <c r="CU6" i="3" s="1"/>
  <c r="E9" i="2" s="1"/>
  <c r="C15" i="2" s="1"/>
  <c r="G68" i="2"/>
  <c r="E7" i="4" s="1"/>
  <c r="K90" i="2"/>
  <c r="A73" i="2"/>
  <c r="B89" i="2"/>
  <c r="L69" i="2"/>
  <c r="N7" i="4" s="1"/>
  <c r="K89" i="2"/>
  <c r="B90" i="2"/>
  <c r="K88" i="2"/>
  <c r="N73" i="2"/>
  <c r="G73" i="2"/>
  <c r="K9" i="2"/>
  <c r="B87" i="2"/>
  <c r="B88" i="2"/>
  <c r="B92" i="2"/>
  <c r="BQ32" i="3"/>
  <c r="CA32" i="3"/>
  <c r="BR32" i="3"/>
  <c r="BP32" i="3"/>
  <c r="BK32" i="3"/>
  <c r="K87" i="2"/>
  <c r="CU32" i="3"/>
  <c r="CF32" i="3"/>
  <c r="BL32" i="3"/>
  <c r="B91" i="2"/>
  <c r="A74" i="2"/>
  <c r="N74" i="2"/>
  <c r="K92" i="2"/>
  <c r="K91" i="2"/>
  <c r="CP8" i="3"/>
  <c r="CP9" i="3" s="1"/>
  <c r="H9" i="2" s="1"/>
  <c r="CO32" i="3"/>
  <c r="CS8" i="3" s="1"/>
  <c r="CS9" i="3" s="1"/>
  <c r="I9" i="2" s="1"/>
  <c r="CN8" i="3"/>
  <c r="CN9" i="3" s="1"/>
  <c r="G9" i="2" s="1"/>
  <c r="BZ32" i="3"/>
  <c r="CK8" i="3" l="1"/>
  <c r="CK9" i="3" s="1"/>
  <c r="F9" i="2" s="1"/>
  <c r="C38" i="2"/>
  <c r="B107" i="2"/>
  <c r="B108" i="2"/>
  <c r="G79" i="2"/>
  <c r="K111" i="2"/>
  <c r="N79" i="2"/>
  <c r="K109" i="2"/>
  <c r="A79" i="2"/>
  <c r="B110" i="2"/>
  <c r="K107" i="2"/>
  <c r="B109" i="2"/>
  <c r="B111" i="2"/>
  <c r="K110" i="2"/>
  <c r="K108" i="2"/>
  <c r="C42" i="2"/>
  <c r="G77" i="2"/>
  <c r="C27" i="2"/>
  <c r="A77" i="2"/>
  <c r="K101" i="2"/>
  <c r="B102" i="2"/>
  <c r="G69" i="2"/>
  <c r="H7" i="4" s="1"/>
  <c r="N77" i="2"/>
  <c r="B101" i="2"/>
  <c r="K102" i="2"/>
  <c r="K113" i="2"/>
  <c r="G70" i="2"/>
  <c r="K7" i="4" s="1"/>
  <c r="G80" i="2"/>
  <c r="N80" i="2"/>
  <c r="A80" i="2"/>
  <c r="B113" i="2"/>
  <c r="CP5" i="3"/>
  <c r="CP6" i="3" s="1"/>
  <c r="C9" i="2" s="1"/>
  <c r="CU8" i="3"/>
  <c r="CU9" i="3" s="1"/>
  <c r="J9" i="2" s="1"/>
  <c r="C28" i="2" s="1"/>
  <c r="CS5" i="3"/>
  <c r="CS6" i="3" s="1"/>
  <c r="D9" i="2" s="1"/>
  <c r="C17" i="2"/>
  <c r="N81" i="2"/>
  <c r="K114" i="2"/>
  <c r="C43" i="2"/>
  <c r="A81" i="2"/>
  <c r="B114" i="2"/>
  <c r="B115" i="2"/>
  <c r="G81" i="2"/>
  <c r="K115" i="2"/>
  <c r="C32" i="2" l="1"/>
  <c r="G76" i="2"/>
  <c r="B99" i="2"/>
  <c r="K98" i="2"/>
  <c r="B97" i="2"/>
  <c r="K97" i="2"/>
  <c r="B98" i="2"/>
  <c r="P122" i="2"/>
  <c r="C22" i="2"/>
  <c r="B100" i="2"/>
  <c r="R122" i="2"/>
  <c r="C46" i="2"/>
  <c r="N76" i="2"/>
  <c r="C23" i="2"/>
  <c r="R123" i="2"/>
  <c r="K99" i="2"/>
  <c r="A76" i="2"/>
  <c r="R120" i="2"/>
  <c r="P121" i="2"/>
  <c r="R121" i="2"/>
  <c r="K100" i="2"/>
  <c r="C24" i="2"/>
  <c r="P123" i="2"/>
  <c r="P120" i="2"/>
  <c r="C47" i="2"/>
  <c r="C12" i="2"/>
  <c r="C35" i="2"/>
  <c r="C20" i="2"/>
  <c r="C37" i="2"/>
  <c r="C36" i="2"/>
  <c r="N75" i="2"/>
  <c r="C21" i="2"/>
  <c r="K96" i="2"/>
  <c r="C39" i="2"/>
  <c r="K94" i="2"/>
  <c r="A75" i="2"/>
  <c r="B93" i="2"/>
  <c r="G75" i="2"/>
  <c r="B95" i="2"/>
  <c r="B96" i="2"/>
  <c r="K93" i="2"/>
  <c r="B94" i="2"/>
  <c r="K95" i="2"/>
  <c r="C40" i="2"/>
  <c r="C18" i="2"/>
  <c r="C14" i="2"/>
  <c r="C33" i="2"/>
  <c r="C48" i="2"/>
  <c r="C45" i="2"/>
  <c r="C13" i="2"/>
  <c r="C11" i="2"/>
  <c r="C44" i="2"/>
  <c r="B116" i="2"/>
  <c r="N82" i="2"/>
  <c r="A82" i="2"/>
  <c r="K117" i="2"/>
  <c r="B118" i="2"/>
  <c r="K118" i="2"/>
  <c r="K116" i="2"/>
  <c r="B117" i="2"/>
  <c r="G82" i="2"/>
  <c r="C16" i="2"/>
  <c r="C25" i="2"/>
  <c r="C31" i="2"/>
  <c r="C26" i="2"/>
  <c r="N78" i="2"/>
  <c r="K105" i="2"/>
  <c r="G78" i="2"/>
  <c r="K104" i="2"/>
  <c r="C29" i="2"/>
  <c r="K103" i="2"/>
  <c r="A78" i="2"/>
  <c r="C30" i="2"/>
  <c r="C41" i="2"/>
  <c r="B104" i="2"/>
  <c r="K106" i="2"/>
  <c r="B105" i="2"/>
  <c r="B106" i="2"/>
  <c r="B103" i="2"/>
  <c r="C34" i="2"/>
  <c r="C19" i="2"/>
  <c r="B53" i="4" l="1"/>
  <c r="B47" i="4"/>
  <c r="C50" i="2"/>
  <c r="B43" i="4" s="1"/>
</calcChain>
</file>

<file path=xl/sharedStrings.xml><?xml version="1.0" encoding="utf-8"?>
<sst xmlns="http://schemas.openxmlformats.org/spreadsheetml/2006/main" count="553" uniqueCount="422">
  <si>
    <t>IMPRESSO DE RESPOSTAS</t>
  </si>
  <si>
    <t>Nome:</t>
  </si>
  <si>
    <t xml:space="preserve"> </t>
  </si>
  <si>
    <t>Data:</t>
  </si>
  <si>
    <t>Morada:</t>
  </si>
  <si>
    <t>Idade:</t>
  </si>
  <si>
    <t>Telefones:</t>
  </si>
  <si>
    <t>Profissão:</t>
  </si>
  <si>
    <t xml:space="preserve"> +</t>
  </si>
  <si>
    <t>m</t>
  </si>
  <si>
    <t xml:space="preserve"> -</t>
  </si>
  <si>
    <t>NOME</t>
  </si>
  <si>
    <t>Tel.:</t>
  </si>
  <si>
    <t>SEXO</t>
  </si>
  <si>
    <t>Prof.:</t>
  </si>
  <si>
    <t>IDADE</t>
  </si>
  <si>
    <t>SINDROMAS</t>
  </si>
  <si>
    <t>TRAÇOS POSITIVOS</t>
  </si>
  <si>
    <t>TRAÇOS NEGATIVOS</t>
  </si>
  <si>
    <t>PARTICULARIEDADES</t>
  </si>
  <si>
    <t>MORADA</t>
  </si>
  <si>
    <t>DATA:</t>
  </si>
  <si>
    <t>A- Estabilidade, Auto-Control, Certezas, Dados Estáveis, Organizado, Não Deixa coisas Inacabadas (Control)</t>
  </si>
  <si>
    <t>A-Altos padrões.Sabe o que quer.Faz planos e executa Bom julgamento das situações. Não se mete em sarilhos. Sistemático. Estável</t>
  </si>
  <si>
    <t>B- Alegria, Felicidade, Jovialidade</t>
  </si>
  <si>
    <t>Adapta-se fácilmente. Fácil a iniciar coisas.</t>
  </si>
  <si>
    <t>Pergunta 22 (s,n,t)</t>
  </si>
  <si>
    <t>C- Calmo, Despreocupado, Afoito.</t>
  </si>
  <si>
    <t>Volta rapidamente ao normal depois de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</si>
  <si>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</si>
  <si>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</si>
  <si>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</si>
  <si>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</si>
  <si>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</si>
  <si>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</si>
  <si>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</si>
  <si>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</si>
  <si>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</si>
  <si>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</si>
  <si>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MEDIA</t>
  </si>
  <si>
    <t>D- Certeza, Aquilo que a própria pessoa realmente é.</t>
  </si>
  <si>
    <t>perturbações</t>
  </si>
  <si>
    <t>E- Activo, Quantidade de Movimento.</t>
  </si>
  <si>
    <t>B-Alegre,está a alcançar o que quer. Não é</t>
  </si>
  <si>
    <t>F- Agressividade, Aberto, Duro, Antagonista ou Empreendedor (dependendo do resto)</t>
  </si>
  <si>
    <t>um desmancha-prazeres.Recupera fácilmente das más notícias.Considera que existem muitas oportunidades.</t>
  </si>
  <si>
    <t>G- Responsável (Causa), Virado para Fora.</t>
  </si>
  <si>
    <t>C-Não é de se preocupar,calmo.Não tem fobias.</t>
  </si>
  <si>
    <t>H- Avaliação Correcta, Realidade, Capaz de Ter (Havingness)</t>
  </si>
  <si>
    <t>Não se surpreende facilmente.Estável.Volta</t>
  </si>
  <si>
    <t>I- Cordato, Simpático, Afectivo (Afinity)</t>
  </si>
  <si>
    <t>depressa ao normal depois de perturbações.</t>
  </si>
  <si>
    <t>J- Comunicativo, Caloroso. (Comm)</t>
  </si>
  <si>
    <t>Não tem tiques. Bom controle muscular.</t>
  </si>
  <si>
    <t>D-Fiável.Boa segurança de si próprio.</t>
  </si>
  <si>
    <t>Temperamento igual.Não impulsivo.Responsável</t>
  </si>
  <si>
    <t>Consegue racicionar logicamente.Sabe o que</t>
  </si>
  <si>
    <t>A- Estabilidade, Control / Inst, Não Control</t>
  </si>
  <si>
    <t>está a fazer.</t>
  </si>
  <si>
    <t>B- Alegria / Depressão</t>
  </si>
  <si>
    <t>E-Energético.Assume responsabilidade.Tem iniciativa.Atento. Dias cheios.Vivo. Interesses.</t>
  </si>
  <si>
    <t>C- Calmo / Nervoso</t>
  </si>
  <si>
    <t>Não é empurrado pelos outros.</t>
  </si>
  <si>
    <t>D- Certeza / Incerteza</t>
  </si>
  <si>
    <t>F-Aberto.Com vontade de fazer coisas. Não</t>
  </si>
  <si>
    <t>E- Activo / Inactivo</t>
  </si>
  <si>
    <t>sucumbe ás situações:faz algo p/as resolver</t>
  </si>
  <si>
    <t>F- Agressivo / Inibido</t>
  </si>
  <si>
    <t>Dominante.Enfático:faz uma boa ideia das suas capacidades. Exprime livremente as opiniões e</t>
  </si>
  <si>
    <t>G- Responsável (Causa) / Irresponsável</t>
  </si>
  <si>
    <t>sentimentos. Mantém a postura.</t>
  </si>
  <si>
    <t>H- Avaliação Correcta / Crítico</t>
  </si>
  <si>
    <t>G-Extrovertido.Capaz de ver o que fez.</t>
  </si>
  <si>
    <t>Percentil Pessoal:</t>
  </si>
  <si>
    <t>I- Cordato / Falta de Acordo</t>
  </si>
  <si>
    <t>Consegue ver o ponto de vista dos outros.</t>
  </si>
  <si>
    <t>Percentil Profissional:</t>
  </si>
  <si>
    <t>Percentil Geral:</t>
  </si>
  <si>
    <t>J- Não comunicativo,  Retraído ou Frio.</t>
  </si>
  <si>
    <t>Não é preconceituoso.Imparcial.Não é</t>
  </si>
  <si>
    <t>Percentil Relacional:</t>
  </si>
  <si>
    <t>ciumento.capaz de decisões baseadas em</t>
  </si>
  <si>
    <t>TRAÇOS NORMAIS</t>
  </si>
  <si>
    <t>TRAÇOS QUE CEDEM</t>
  </si>
  <si>
    <t>TRAÇOS INACEITÁVEIS</t>
  </si>
  <si>
    <t>factos.Iniciativa.Lógico e científico.</t>
  </si>
  <si>
    <t xml:space="preserve"> EM EMERGÊNCIAS</t>
  </si>
  <si>
    <t>A- Instabilidade, Descontrolado, Não Fiável, Impulsivo, Disperso, Muitas coisas Inacabadas, Desorganizado, (Não-Control)</t>
  </si>
  <si>
    <t>H-Compreensivo.Fácil de lhe agradar.Pensa bem da maior parte das pessoas.Não é desconfiado.Agradável.aceita os outros como são mas reconhece-lhes os defeitos.Se não consegue o que quer, arranja um substituto.</t>
  </si>
  <si>
    <t>B-Depressão, Infelicidade.</t>
  </si>
  <si>
    <t>I-Amigável. Cortez. Com tacto. Verdadeiro. Responde calorosamente ás  necessidades</t>
  </si>
  <si>
    <t>C- Nervoso, Preocupado, Ansioso, Medroso</t>
  </si>
  <si>
    <t>dos outros. capaz de ver o que os outros sentem. Atencioso.</t>
  </si>
  <si>
    <t>D- Incerteza, Aquilo que a própria pessoa é.</t>
  </si>
  <si>
    <t>J-Exprime calor humano. Amigável. Alegre.</t>
  </si>
  <si>
    <t>E- Inactivo, Parado ou impedido de avançar.</t>
  </si>
  <si>
    <t>Boa companhia. Com muitos amigos e</t>
  </si>
  <si>
    <t>F- Fechado, Inibido, Submisso, Empurrado, Efeito.</t>
  </si>
  <si>
    <t>conhecidos. Afectivo. Cordial. Livre na expressão de sentimentos e opiniões.</t>
  </si>
  <si>
    <t>G- Irresponsável, Virado para dentro, Sabe que não consegue nada.</t>
  </si>
  <si>
    <t>H- Crítico, Irrealidade, Coisas escondidas, Incapaz de Ter (Havingness)</t>
  </si>
  <si>
    <t>I- Falta de Acordo, Antipático, Incapaz de Partilhar um Ponto de Vista.</t>
  </si>
  <si>
    <t>J- Não comunicativo, Retraído, Envergonhado ou Frio.</t>
  </si>
  <si>
    <t>TRAÇOS PERMANENTES</t>
  </si>
  <si>
    <t>Homens Adultos (acima de 18)</t>
  </si>
  <si>
    <t>Mulheres Adultas (acima de 18)</t>
  </si>
  <si>
    <t>PONTUAÇÃO</t>
  </si>
  <si>
    <t>OK</t>
  </si>
  <si>
    <t>Pontuação</t>
  </si>
  <si>
    <t>FOLHA DE MARCAÇÃO</t>
  </si>
  <si>
    <t>Percentil</t>
  </si>
  <si>
    <t>Sexo:</t>
  </si>
  <si>
    <t>Estab.</t>
  </si>
  <si>
    <t>Alegria</t>
  </si>
  <si>
    <t>Calma</t>
  </si>
  <si>
    <t>Certeza</t>
  </si>
  <si>
    <t>Activo</t>
  </si>
  <si>
    <t>Agress</t>
  </si>
  <si>
    <t>Resp</t>
  </si>
  <si>
    <t>Crítico</t>
  </si>
  <si>
    <t>Cordato</t>
  </si>
  <si>
    <t>Com.</t>
  </si>
  <si>
    <t>Traços:</t>
  </si>
  <si>
    <t>Sindromas:</t>
  </si>
  <si>
    <t>estabilidade&lt;0;activo&gt;0</t>
  </si>
  <si>
    <t>estabilidade&gt;0; critico&lt;0</t>
  </si>
  <si>
    <t>alegria&lt;0; calma&lt;0</t>
  </si>
  <si>
    <t>estabilidade&lt;0; alegria&lt;0; calma&lt;0</t>
  </si>
  <si>
    <t>estabilidade&lt;0; certeza&lt;0</t>
  </si>
  <si>
    <t>estabilidade&lt;1; calma&lt;0; agressivo&gt;0; responsavel&lt;0</t>
  </si>
  <si>
    <t>estabilidade&lt;0; comunicar&lt;0; média&gt;0</t>
  </si>
  <si>
    <t>alegria&lt;0;agressivo&gt;0; responsavel&lt;0</t>
  </si>
  <si>
    <t>alegria&gt;0;certeza&lt;0</t>
  </si>
  <si>
    <t>alegria&gt;0;certeza&lt;1</t>
  </si>
  <si>
    <t>certeza&lt;0;comunicar&gt;0</t>
  </si>
  <si>
    <t>certeza&lt;0; responsavel&gt;0</t>
  </si>
  <si>
    <t>estabilidade, alegria, responsavel, critico, cordato, comunicar, calma&lt;0; certeza,activo, agressivo&gt;0</t>
  </si>
  <si>
    <t>certeza&lt;0;responsavel&lt;0;critico&lt;0;cordato&lt;0</t>
  </si>
  <si>
    <t>activo&lt;0;agressivo&lt;0; comunicar&lt;0</t>
  </si>
  <si>
    <t>activo&gt;0;responsavel&lt;0</t>
  </si>
  <si>
    <t>agressivo&lt;0;activo&lt;0;média&gt;0</t>
  </si>
  <si>
    <t>activo&gt;0;cordato&gt;0; comunicar&gt;0</t>
  </si>
  <si>
    <t>agressivo&gt;0;responsavel&lt;0; critico&lt;0;cordato&lt;0</t>
  </si>
  <si>
    <t>agressivo&gt;0;responsavel&lt;0; critico&lt;0</t>
  </si>
  <si>
    <t>responsavel&lt;0;comunicar&lt;0</t>
  </si>
  <si>
    <t>cordato&gt;0;comunicar&lt;0</t>
  </si>
  <si>
    <t>estabilidade&lt;0;alegria&lt;0;calma&lt;0;certeza&lt;0;activo&gt;0;responsavel&lt;0;critico&lt;0;cordato&lt;0;comunicar&lt;30;comunicar&gt;(-20)</t>
  </si>
  <si>
    <t>alegria&gt;0;agressivo&lt;30; cordato&gt;30;comunicar&gt;30</t>
  </si>
  <si>
    <t>estabilidade&gt;30;certeza&lt;30; certeza&gt;-20</t>
  </si>
  <si>
    <t>alegria&lt;30;alegria&gt;-20; certeza&gt;70</t>
  </si>
  <si>
    <t>alegria&gt;75;certeza&gt;45; activo&gt;70</t>
  </si>
  <si>
    <t>responsavel&gt;85;cordato&gt;85; média&lt;80</t>
  </si>
  <si>
    <t>calma&gt;média+10</t>
  </si>
  <si>
    <t>calma&gt;média-5;agressivo&lt;20</t>
  </si>
  <si>
    <t>agressivo&gt;activo+10</t>
  </si>
  <si>
    <t>activo&gt;agressivo+10</t>
  </si>
  <si>
    <t>cordato&gt;média+10</t>
  </si>
  <si>
    <t>estabilidade&gt;30;alegria&gt;30; calma&gt;30;certeza&gt;30; activo&gt;30;agressivo&gt;30; responsavel&gt;30;critico&gt;30; cordato&gt;70; comunicar&gt;30</t>
  </si>
  <si>
    <t>estabilidade&lt;30;alegria&lt;30; calma&lt;30;certeza&lt;30; activo&lt;30;agressivo&lt;30; responsavel&lt;30;critico&lt;30; cordato&gt;30; comunicar&lt;30</t>
  </si>
  <si>
    <t>certeza&gt;média+10</t>
  </si>
  <si>
    <t>certeza&gt;estabilidade;certeza&gt;alegria;certeza&gt;calma;certeza&gt;activo;certeza&gt;agressivo;certeza&gt;responsavel;certeza&gt;critico;certeza&gt;cordato;certeza&gt;comunicar;L7="S"</t>
  </si>
  <si>
    <t>estabilidade&gt;-95;estabilidade&lt;-38;alegria&lt;-65;calma&gt;-96;calma&lt;-63;certeza&lt;35;certeza&gt;-83;activo&lt;45;activo&gt;3;agressivo&lt;72;agressivo&gt;22;responsavel&lt;-55;responsavel&gt;-92;critico&lt;-35;critico&gt;-98;cordato&lt;18;cordato&gt;-90;comunicar&lt;22;comunicar&gt;-74</t>
  </si>
  <si>
    <t>Disperso;</t>
  </si>
  <si>
    <t xml:space="preserve">Perfecionista; </t>
  </si>
  <si>
    <t xml:space="preserve">A pessoa pode estar num ambiente encobertamente hostil, onde a sua realidade é cortada e onde não pode comunicar pois essa comunicação será deturpada e usada contra ele; </t>
  </si>
  <si>
    <t xml:space="preserve">Caprichoso, irresponsável, centrado em si mesmo, valores invertidos em todos os campos, um assassino em potencia; </t>
  </si>
  <si>
    <t xml:space="preserve">Ataques Coléricos, temperamental; </t>
  </si>
  <si>
    <t xml:space="preserve">Apreensivo, ansioso; </t>
  </si>
  <si>
    <t xml:space="preserve">Disposição afectuosa, um romântico; </t>
  </si>
  <si>
    <t xml:space="preserve">Relacionamento difícil; </t>
  </si>
  <si>
    <t xml:space="preserve">Em seu entender nunca faz nada de mal; </t>
  </si>
  <si>
    <t xml:space="preserve">Não sabe muito mas o que sabe pertence-lhe e está sob o seu controle; </t>
  </si>
  <si>
    <t xml:space="preserve">Inclinações religiosas; </t>
  </si>
  <si>
    <t xml:space="preserve">Não está a fazer tanto quanto podia; </t>
  </si>
  <si>
    <t xml:space="preserve">Está a fazer mais do que é capaz e que se sente confortável a fazer; </t>
  </si>
  <si>
    <t xml:space="preserve">Tem o coração demasiado mole e é um alvo fácil ou um "trouxa"; </t>
  </si>
  <si>
    <t xml:space="preserve">Capacidade de compreender o ponto de vista dos outros; </t>
  </si>
  <si>
    <t>Avaliação:</t>
  </si>
  <si>
    <t>Não tem dados sobre que basear decisões.Confuso.Concentração fraca. Fora de controle. Impulsivo. Mete-se em sarilhos.Nunca mantém promessas.Perturba-se facilmente. Não planeia.Não cumpre ordens.Desleixado. Difícil de "arrancar". Sem tacto.</t>
  </si>
  <si>
    <t>Perturbado pelos fracassos e embrenhado neles. Prejudicial em todos os negócios e relações sociais.Um "balde de água fria". Não alinha nos divertimentos. Sente-se inferior.Não acha que há muitas oportunidades.</t>
  </si>
  <si>
    <t>Um preocupado.Tenso.Fobias.Pensamentos fixos. Assusta-se.Tiques. Fácil de distrair.O ambiente é uma ameaça. Não volta facilmente ao normal.</t>
  </si>
  <si>
    <t>Isolamento. Introvertido. Fraca companhia. Não tem muitos amigos nem conhecidos. Não é afectivo. Esconde sentimentos. Não é cordial.</t>
  </si>
  <si>
    <t>Ferve em pouca água. Não consegue fazer amigos. Grosseiro. Não tem em conta os sentimentos dos outros. Acha que algumas pessoas não merecem ajuda.</t>
  </si>
  <si>
    <t>Não é fácil para ele avaliar os outros. Invalidativo. Desconfiado.Intolerante.sem tacto. Ressente-se com os outros e fere-os. Tem mecanismos de ataque instantâneo. Não consegue aceitar os outros facilmente. Zanga-se se não consegue o que quer.Resmungão</t>
  </si>
  <si>
    <t>Introvertido.Preconceituoso.Centrado em si mesmo.Pode pensar que os outros estão a trabalhar contra ele. Tem pontos sensíveis. Toma decisões baseado em emoções e não em factos.Sem iniciativa.Evita responsabilidades. Ressente-se com os outros e fere as relações com os outros.</t>
  </si>
  <si>
    <t>Sem vontade de fazer coisas.Humilde.Duvida de si próprio.Encoberto.Fácil de dominar. Esconde os sentimentos.Mantém as opiniões para si próprio.</t>
  </si>
  <si>
    <t>Passivo.Preguiçoso.Falta de iniciativa.Poucos interesses.Reservado. Difícil de arrancar. É "empurrado".Espera.Evita responsabilidades.Dias ociosos.</t>
  </si>
  <si>
    <t>Incapaz de esconder.Compulsivo. Não é de fiar.Imprevisível.Impulsivo. Muda sem razão.Só esporadicamente vivaz.Falta de segurança.Constantemente feliz sem razão.</t>
  </si>
  <si>
    <t>Sexo</t>
  </si>
  <si>
    <t>Idade</t>
  </si>
  <si>
    <t>Profissão</t>
  </si>
  <si>
    <r>
      <t>Neurótico</t>
    </r>
    <r>
      <rPr>
        <sz val="8"/>
        <rFont val="Arial"/>
      </rPr>
      <t xml:space="preserve">, fortemente preso a fracassos passados, frequentemente um abandonado na infância; </t>
    </r>
  </si>
  <si>
    <r>
      <t xml:space="preserve">Extremamente </t>
    </r>
    <r>
      <rPr>
        <b/>
        <sz val="8"/>
        <rFont val="Arial"/>
        <family val="2"/>
      </rPr>
      <t>instável,</t>
    </r>
    <r>
      <rPr>
        <sz val="8"/>
        <rFont val="Arial"/>
      </rPr>
      <t xml:space="preserve"> não fiável, impulsivo; </t>
    </r>
  </si>
  <si>
    <r>
      <t xml:space="preserve">Sentimento de </t>
    </r>
    <r>
      <rPr>
        <b/>
        <sz val="8"/>
        <rFont val="Arial"/>
        <family val="2"/>
      </rPr>
      <t>Inferioridade;</t>
    </r>
    <r>
      <rPr>
        <sz val="8"/>
        <rFont val="Arial"/>
      </rPr>
      <t xml:space="preserve"> </t>
    </r>
  </si>
  <si>
    <r>
      <t>Maniaco,</t>
    </r>
    <r>
      <rPr>
        <sz val="8"/>
        <rFont val="Arial"/>
      </rPr>
      <t xml:space="preserve"> riso nervoso e muitas incompreensões; </t>
    </r>
  </si>
  <si>
    <r>
      <t xml:space="preserve">Tem permanentemente um </t>
    </r>
    <r>
      <rPr>
        <b/>
        <sz val="8"/>
        <rFont val="Arial"/>
        <family val="2"/>
      </rPr>
      <t>problema;</t>
    </r>
    <r>
      <rPr>
        <sz val="8"/>
        <rFont val="Arial"/>
      </rPr>
      <t xml:space="preserve"> </t>
    </r>
  </si>
  <si>
    <r>
      <t xml:space="preserve">Não consegue encobrir nada, </t>
    </r>
    <r>
      <rPr>
        <b/>
        <sz val="8"/>
        <rFont val="Arial"/>
        <family val="2"/>
      </rPr>
      <t>compulsivo;</t>
    </r>
    <r>
      <rPr>
        <sz val="8"/>
        <rFont val="Arial"/>
      </rPr>
      <t xml:space="preserve"> </t>
    </r>
  </si>
  <si>
    <r>
      <t>Compulsivamente</t>
    </r>
    <r>
      <rPr>
        <sz val="8"/>
        <rFont val="Arial"/>
      </rPr>
      <t xml:space="preserve"> extrovertido; </t>
    </r>
  </si>
  <si>
    <r>
      <t>Não aceita</t>
    </r>
    <r>
      <rPr>
        <sz val="8"/>
        <rFont val="Arial"/>
      </rPr>
      <t xml:space="preserve"> os outros como eles são; </t>
    </r>
  </si>
  <si>
    <r>
      <t>Deficiencia hormonal</t>
    </r>
    <r>
      <rPr>
        <sz val="8"/>
        <rFont val="Arial"/>
      </rPr>
      <t xml:space="preserve">, pode necessitar de tratamento médico; </t>
    </r>
  </si>
  <si>
    <r>
      <t xml:space="preserve">Pode estar a tomar </t>
    </r>
    <r>
      <rPr>
        <b/>
        <sz val="8"/>
        <rFont val="Arial"/>
        <family val="2"/>
      </rPr>
      <t>drogas</t>
    </r>
    <r>
      <rPr>
        <sz val="8"/>
        <rFont val="Arial"/>
      </rPr>
      <t xml:space="preserve"> ou alcool ou está a ser fortemente reprimido; </t>
    </r>
  </si>
  <si>
    <r>
      <t>Falta</t>
    </r>
    <r>
      <rPr>
        <sz val="8"/>
        <rFont val="Arial"/>
      </rPr>
      <t xml:space="preserve"> de iniciativa; </t>
    </r>
  </si>
  <si>
    <r>
      <t xml:space="preserve">Centrado em si próprio, discordante, mania da perseguição, </t>
    </r>
    <r>
      <rPr>
        <b/>
        <sz val="8"/>
        <rFont val="Arial"/>
        <family val="2"/>
      </rPr>
      <t>culpa os outros</t>
    </r>
    <r>
      <rPr>
        <sz val="8"/>
        <rFont val="Arial"/>
      </rPr>
      <t xml:space="preserve"> e agride-os, não actua para resolver os assuntos;</t>
    </r>
  </si>
  <si>
    <r>
      <t>Introvertido,</t>
    </r>
    <r>
      <rPr>
        <sz val="8"/>
        <rFont val="Arial"/>
      </rPr>
      <t xml:space="preserve"> centrado em si mesmo; </t>
    </r>
  </si>
  <si>
    <r>
      <t xml:space="preserve">Um </t>
    </r>
    <r>
      <rPr>
        <b/>
        <sz val="8"/>
        <rFont val="Arial"/>
        <family val="2"/>
      </rPr>
      <t>bajulador;</t>
    </r>
    <r>
      <rPr>
        <sz val="8"/>
        <rFont val="Arial"/>
      </rPr>
      <t xml:space="preserve"> </t>
    </r>
  </si>
  <si>
    <r>
      <t xml:space="preserve">Um </t>
    </r>
    <r>
      <rPr>
        <b/>
        <sz val="8"/>
        <rFont val="Arial"/>
        <family val="2"/>
      </rPr>
      <t>fraco</t>
    </r>
    <r>
      <rPr>
        <sz val="8"/>
        <rFont val="Arial"/>
      </rPr>
      <t xml:space="preserve"> trabalhador; </t>
    </r>
  </si>
  <si>
    <r>
      <t xml:space="preserve">Funciona mais com </t>
    </r>
    <r>
      <rPr>
        <b/>
        <sz val="8"/>
        <rFont val="Arial"/>
        <family val="2"/>
      </rPr>
      <t xml:space="preserve">idéias fixas </t>
    </r>
    <r>
      <rPr>
        <sz val="8"/>
        <rFont val="Arial"/>
      </rPr>
      <t xml:space="preserve">do que pela análise dos assuntos; </t>
    </r>
  </si>
  <si>
    <r>
      <t xml:space="preserve">Está seguro de si em mais de metade da sua actividade e no resto funciona com idéias feitas, pode também significar que resolve muita coisa com avaliações </t>
    </r>
    <r>
      <rPr>
        <b/>
        <sz val="8"/>
        <rFont val="Arial"/>
        <family val="2"/>
      </rPr>
      <t>instantâneas</t>
    </r>
    <r>
      <rPr>
        <sz val="8"/>
        <rFont val="Arial"/>
      </rPr>
      <t xml:space="preserve"> e menos pela sua experiencia passada; </t>
    </r>
  </si>
  <si>
    <r>
      <t xml:space="preserve">Complexo de </t>
    </r>
    <r>
      <rPr>
        <b/>
        <sz val="8"/>
        <rFont val="Arial"/>
        <family val="2"/>
      </rPr>
      <t>mártir</t>
    </r>
    <r>
      <rPr>
        <sz val="8"/>
        <rFont val="Arial"/>
      </rPr>
      <t xml:space="preserve"> ou então a pessoa está a </t>
    </r>
    <r>
      <rPr>
        <b/>
        <sz val="8"/>
        <rFont val="Arial"/>
        <family val="2"/>
      </rPr>
      <t>mentir;</t>
    </r>
    <r>
      <rPr>
        <sz val="8"/>
        <rFont val="Arial"/>
      </rPr>
      <t xml:space="preserve"> </t>
    </r>
  </si>
  <si>
    <r>
      <t>Auto-controle</t>
    </r>
    <r>
      <rPr>
        <sz val="8"/>
        <rFont val="Arial"/>
      </rPr>
      <t xml:space="preserve"> devido a uma educação dura em que não pôde mostrar qualquer tipo de emoção ou de opinião;</t>
    </r>
  </si>
  <si>
    <r>
      <t>Compaixão</t>
    </r>
    <r>
      <rPr>
        <sz val="8"/>
        <rFont val="Arial"/>
      </rPr>
      <t xml:space="preserve"> - a pessoa sente que gostaria de ajudar mas não consegue; </t>
    </r>
  </si>
  <si>
    <r>
      <t xml:space="preserve">Apresenta uma atitude de "Está bem tudo comigo" mas </t>
    </r>
    <r>
      <rPr>
        <b/>
        <sz val="8"/>
        <rFont val="Arial"/>
        <family val="2"/>
      </rPr>
      <t>retira muito pouco da vida</t>
    </r>
    <r>
      <rPr>
        <sz val="8"/>
        <rFont val="Arial"/>
      </rPr>
      <t xml:space="preserve">, pode parecer muitas vezes eufórico e retirar o melhor partido das situações; </t>
    </r>
  </si>
  <si>
    <r>
      <t xml:space="preserve">Tanto se sente feliz como infeliz, </t>
    </r>
    <r>
      <rPr>
        <b/>
        <sz val="8"/>
        <rFont val="Arial"/>
        <family val="2"/>
      </rPr>
      <t>instável;</t>
    </r>
    <r>
      <rPr>
        <sz val="8"/>
        <rFont val="Arial"/>
      </rPr>
      <t xml:space="preserve"> </t>
    </r>
  </si>
  <si>
    <r>
      <t xml:space="preserve">Teste respondido ao </t>
    </r>
    <r>
      <rPr>
        <b/>
        <sz val="8"/>
        <rFont val="Arial"/>
        <family val="2"/>
      </rPr>
      <t>acaso,</t>
    </r>
    <r>
      <rPr>
        <sz val="8"/>
        <rFont val="Arial"/>
      </rPr>
      <t xml:space="preserve"> sem compreensão, sem realidade, sem responsabilidade.</t>
    </r>
  </si>
  <si>
    <t>Características Permanentes:</t>
  </si>
  <si>
    <t>Características que surgem em emergências:</t>
  </si>
  <si>
    <t>Características Inaceitáveis Permanentes:</t>
  </si>
  <si>
    <t>Nome:_____________________________________ Data:_______________</t>
  </si>
  <si>
    <t>Idade: ______ Sexo: _____</t>
  </si>
  <si>
    <t>Sim</t>
  </si>
  <si>
    <t>Talvez</t>
  </si>
  <si>
    <t>Não</t>
  </si>
  <si>
    <t>Faz observações ou acusações que mais tarde lamenta ?</t>
  </si>
  <si>
    <t>Actua mais impulsiva que deliberadamente?</t>
  </si>
  <si>
    <t>Custa-lhe aceitar um fracasso ?</t>
  </si>
  <si>
    <t>Faz esforços para que os outros riam ou sorriam?</t>
  </si>
  <si>
    <t>Quando os outros se tornam barulhentos você mantém-se razoavelmente calmo ?</t>
  </si>
  <si>
    <t>A sua voz é bastante variável em vez de calma ?</t>
  </si>
  <si>
    <t>Nota que fica extra activo por períodos de alguns dias ?</t>
  </si>
  <si>
    <t>Pode o seu mundo "ruir debaixo dos seus pés" sem que se sinta perturbado?</t>
  </si>
  <si>
    <t>Folheia ao acaso horários de viagens, listas telefónicas, dicionários, apenas por prazer?</t>
  </si>
  <si>
    <t>Fala pouco a não ser em resposta a alguém?</t>
  </si>
  <si>
    <t>Ressente-se dos esforços dos outros para lhe dizerem o que deve fazer ?</t>
  </si>
  <si>
    <t>É severo em questões de disciplina em vez de "deixar andar" ?</t>
  </si>
  <si>
    <t>Quando lhe pedem uma decisão, será levado pelo facto de gostar ou não da personalidade envolvida ?</t>
  </si>
  <si>
    <t>Está prontamente interessado na conversação de outras pessoas ?</t>
  </si>
  <si>
    <t>É normalmente duro para si "assumir a responsabilidade de ficar com as culpas" ?</t>
  </si>
  <si>
    <t>Retrai-se de se queixar quando a outra pessoa chega tarde a um encontro ?</t>
  </si>
  <si>
    <t>Deseja ter apenas dois ou menos filhos na família, embora a sua saúde e posses lhe permitam ter mais ?</t>
  </si>
  <si>
    <t>Quando a caçar ou a pescar, sente-se preocupado pela dor que inflige à caça, isco vivo ou peixe ?</t>
  </si>
  <si>
    <t>Tem um pequeno circulo de amigos íntimos em vez de um grande número de amigos e conhecidos ?</t>
  </si>
  <si>
    <t>Acha fácil expressar as suas emoções ?</t>
  </si>
  <si>
    <t>São as suas acções consideradas imprevisíveis por outros ?</t>
  </si>
  <si>
    <t>É geralmente descuidado em regras aceites para proteger a sua saúde ?</t>
  </si>
  <si>
    <t>Costuma muitas vezes cantar ou assobiar só por prazer ?</t>
  </si>
  <si>
    <t>É alguma vez considerado por outros um "desmancha-prazeres" ou um "balde de água-fria" ?</t>
  </si>
  <si>
    <t>Tem por vezes contracções nos músculos quando não existe razão lógica para isso ?</t>
  </si>
  <si>
    <t>Quando acontecem coisas inesperadas, alguns dos seus músculos têm movimentos bruscos ?</t>
  </si>
  <si>
    <t xml:space="preserve"> "Tudo" lhe parece glorioso mesmo quando está ciente de que algumas coisas deveriam ser mudadas ?</t>
  </si>
  <si>
    <t>Está constantemente feliz mesmo quando não há razão para isso ?</t>
  </si>
  <si>
    <t>Preferia estar numa posição onde não tivesse a responsabilidade de tomar decisões ?</t>
  </si>
  <si>
    <t>Fala devagar ?</t>
  </si>
  <si>
    <t>Preferia dar ordens em vez de as receber ?</t>
  </si>
  <si>
    <t>Admite que está errado só por conservar a paz ?</t>
  </si>
  <si>
    <t xml:space="preserve">Os assuntos das outras pessoas interessam-lhe muito ? </t>
  </si>
  <si>
    <t>Dá um parecer só depois de olhar os prós e os contras ?</t>
  </si>
  <si>
    <t>Faz bastantes observações depreciativas sobre outros na sua conversação ?</t>
  </si>
  <si>
    <t>Acha que há outras pessoas que são definitivamente antipáticas para si e trabalham contra si ?</t>
  </si>
  <si>
    <t>Acha que está sendo gasto muito dinheiro em segurança social ?</t>
  </si>
  <si>
    <t>É normalmente equilibrado nas exigências aos seus amigos, parentes e amigos ?</t>
  </si>
  <si>
    <t>É considerado um "bom coração" pelos seus amigos ?</t>
  </si>
  <si>
    <t>Tem apenas algumas pessoas a quem tem verdadeira amizade ?</t>
  </si>
  <si>
    <t>Toma precauções razoáveis para evitar acidentes?</t>
  </si>
  <si>
    <t>Compraria "a crédito" na esperança de poder manter os pagamentos ?</t>
  </si>
  <si>
    <t>Recupera depressa do efeito de más noticias ?</t>
  </si>
  <si>
    <t>Muitas vezes "senta-se a pensar" acerca da morte, doença, dor e desgostos ?</t>
  </si>
  <si>
    <t>A ideia de falar em público torna-o nervoso ?</t>
  </si>
  <si>
    <t>Fica perturbado por algum tempo após incidente preocupante ?</t>
  </si>
  <si>
    <t>Algumas vezes tem o sentimento de "estar a sonhar" em relação à vida, em que tudo lhe parece irreal ?</t>
  </si>
  <si>
    <t>Agarra-se a coisas que na realidade, não têm utilidade para si ?</t>
  </si>
  <si>
    <t>Estabelece muitos contactos numa reunião social?</t>
  </si>
  <si>
    <t>Consegue começar a "animar a festa" numa reunião social ?</t>
  </si>
  <si>
    <t>Guarda frequentemente as suas opiniões para si próprio ?</t>
  </si>
  <si>
    <t>É bastante indiferente quanto a manter a dignidade do seu emprego ou do seu lugar na vida ?</t>
  </si>
  <si>
    <t>Algumas vezes pensa que os outros estão a olhar para si ou a falar de si, quando na realidade não estão ?</t>
  </si>
  <si>
    <t>Ao ouvir um conferencista, por vezes tem a ideia de que o orador se refere inteiramente a si ?</t>
  </si>
  <si>
    <t>Quando critica, tenta ao mesmo tempo encorajar?</t>
  </si>
  <si>
    <t>Ocupa uma grande parte da sua conversação na critica de pessoas e coisas ?</t>
  </si>
  <si>
    <t>Se visse algum artigo numa loja que estivesse obviamente mal marcado abaixo do preço correcto tentaria obtê-lo a esse preço ?</t>
  </si>
  <si>
    <t>Preocupa-se mais com o bem de todos do que com as suas vantagens pessoais ?</t>
  </si>
  <si>
    <t>Há algumas pessoas que o considerem alegre ?</t>
  </si>
  <si>
    <t>Aprecia francamente as coisas belas ?</t>
  </si>
  <si>
    <t>Costuma meter-se em sarilhos ?</t>
  </si>
  <si>
    <t>Faz planos bastantes antecipados para um acontecimento e depois leva-os a efeito ?</t>
  </si>
  <si>
    <t>Acha que a vida vale a pena ?</t>
  </si>
  <si>
    <t>Pondera muitas vezes acerca de desgraças passadas ?</t>
  </si>
  <si>
    <t>Tem algum ódio ou receio particular ?</t>
  </si>
  <si>
    <t>Será que o "barulho ambiente" raramente interfere na sua concentração ?</t>
  </si>
  <si>
    <t>Dá coisas expontaneamente, mesmo que tenha onde as usar ?</t>
  </si>
  <si>
    <t>Dá por vezes objectos que, estritamente falando, não lhe pertencem ?</t>
  </si>
  <si>
    <t>Prefere ser um observador em vez de participar activamente em qualquer desporto ?</t>
  </si>
  <si>
    <t>Dá menos atenção às coisas que se passam à sua volta do que à maioria das pessoas ?</t>
  </si>
  <si>
    <t>É tão seguro de si próprio, que por vezes irrita os outros ?</t>
  </si>
  <si>
    <t>Consideram-no por vezes "autoritário" ?</t>
  </si>
  <si>
    <t>Acha fácil ser imparcial ?</t>
  </si>
  <si>
    <t>Tem tendência para ser ciumento ?</t>
  </si>
  <si>
    <t>Condena absolutamente uma pessoa porque é sua rival ou oponente em qualquer aspecto das suas relações com ela?</t>
  </si>
  <si>
    <t>Aceita criticas facilmente e sem ressentimento ?</t>
  </si>
  <si>
    <t>Tem definitivamente uma forma de procedimento correcto estabelecida em frente de outros membros da sua família ?</t>
  </si>
  <si>
    <t>Considera as prisões modernas sem grades "condenadas ao fracasso" ?</t>
  </si>
  <si>
    <t>A música emocional afecta-o particularmente ?</t>
  </si>
  <si>
    <t>Cumprimenta as pessoas cordialmente ?</t>
  </si>
  <si>
    <t>Costuma adiar coisas e depois descobrir que é demasiado tarde ?</t>
  </si>
  <si>
    <t>Consegue ser uma influência estabilizadora quando os outros estão em pânico ?</t>
  </si>
  <si>
    <t>Será que a actual geração tem mais oportunidades que a geração anterior ?</t>
  </si>
  <si>
    <t>Seria francamente necessário um esforço da sua parte para considerar o assunto do suicidio ?</t>
  </si>
  <si>
    <t>Costuma não se perturbar com "ruídos" quando tenta descansar ?</t>
  </si>
  <si>
    <t>Tem alguma vez um pensamento em que paira durante alguns dias ?</t>
  </si>
  <si>
    <t>Costuma deitar coisas fora e só depois  descobrir que precisa delas ?</t>
  </si>
  <si>
    <t>Quando tem uma opinião pode simplesmente expressá-la sem delinear como chegou a ela ?</t>
  </si>
  <si>
    <t>É fácil para si iniciar-se nalguma coisa ?</t>
  </si>
  <si>
    <t>Come devagar ?</t>
  </si>
  <si>
    <t>Desistiria facilmente de uma determinada actividade se esta lhe estivesse a causar bastantes inconvenientes ?</t>
  </si>
  <si>
    <t>Considerar-se-ia enérgico na sua atitude em relação à vida ?</t>
  </si>
  <si>
    <t>Há coisas a seu respeito sobre as quais se melindre ?</t>
  </si>
  <si>
    <t>É cientifico na sua maneira de pensar ?</t>
  </si>
  <si>
    <t>Raramente suspeita das acções dos outros?</t>
  </si>
  <si>
    <t>É difícil agradar-lhe ?</t>
  </si>
  <si>
    <t>Quando vê alguém a sofrer, compadece-se o suficiente para querer fazer alguma coisa por ele?</t>
  </si>
  <si>
    <t>Parava e procurava saber se uma pessoa necessitava de auxílio, mesmo que não lhe fosse directamente pedido ?</t>
  </si>
  <si>
    <t>Vive a espécie de vida em que tem apenas algumas expressões de entusiasmo ?</t>
  </si>
  <si>
    <t xml:space="preserve">Quando passa por uma criança bonita prefere evitar mostrar interesse em vez de olhar e sorrir? </t>
  </si>
  <si>
    <t>Manifesta-se com palavras ou acções mais explosivas do que seria de esperar a partir do motivo em questão ?</t>
  </si>
  <si>
    <t>Paga as suas dívidas e cumpre as promessas quando tal lhe é possível ?</t>
  </si>
  <si>
    <t>Pensa às vezes se alguém gosta realmente de si ?</t>
  </si>
  <si>
    <t>Um pequeno fracasso da sua parte raramente o incomoda ?</t>
  </si>
  <si>
    <t>Costuma roer as unhas ou mordiscar objectos ?</t>
  </si>
  <si>
    <t xml:space="preserve">Dorme bem? </t>
  </si>
  <si>
    <t>Sente-se por vezes compelido a repetir alguma noticia interessante ou hábito ?</t>
  </si>
  <si>
    <t>Acha por vezes que fala demais ?</t>
  </si>
  <si>
    <t>Os seus interesses ou actividades são um tanto modificados pelos de outra pessoa ?</t>
  </si>
  <si>
    <t>Prefere ter um papel passivo em qualquer clube ou organização a que pertença ?</t>
  </si>
  <si>
    <t>Rejeita responsabilidades porque duvida da sua capacidade para cumprir ?</t>
  </si>
  <si>
    <t>Procura ter a sua própria maneira de actuar em vez de estar sujeito a ceder aos desejos dos outros ?</t>
  </si>
  <si>
    <t>Tem um preconceito favorável em relação à sua própria escola, colégio, clube, equipa?</t>
  </si>
  <si>
    <t>A sua opinião é influênciada por observar as coisas do ponto de vista da sua educação, experiência ou ocupação ?</t>
  </si>
  <si>
    <t>Se tem um desacordo com alguém, pensa do mesmo modo àcerca dessa pessoa depois do desacordo ?</t>
  </si>
  <si>
    <t>Costuma fazer a crítica de um filme ou peça de teatro que veja, ou de um livro que leia ?</t>
  </si>
  <si>
    <t>Se invadisse um país, simpatizaria com os objectores de consciência desse país ?</t>
  </si>
  <si>
    <t>Usaria o castigo corporal numa criança de 10 anos, se ela recusasse obedecer-lhe ?</t>
  </si>
  <si>
    <t>A sua expressão facial é mais variável do que firme ?</t>
  </si>
  <si>
    <t>Sorri muito ?</t>
  </si>
  <si>
    <t>Comete muitas vezes erros de falta de tacto (gaffes) ?</t>
  </si>
  <si>
    <t>Pode rapidamente adaptar-se a novas condições e situações, mesmo difíceis ?</t>
  </si>
  <si>
    <t>Lembra-se da doença ou dor durante algum tempo ?</t>
  </si>
  <si>
    <t>É por vezes completamente incapaz de entrar no espirito das coisas ?</t>
  </si>
  <si>
    <t>Algumas vezes sente-se perturbado pelo barulho do vento ou de uma casa a "dar de si" ?</t>
  </si>
  <si>
    <t>Alguns barulhos fazem-no "ranger os dentes" ?</t>
  </si>
  <si>
    <t>Fica muito pouco à vontade em ambientes desordenados ?</t>
  </si>
  <si>
    <t>Trabalha aos "soluços", sendo relativamente inactivo e depois furiosamente activo por um dia ou dois ?</t>
  </si>
  <si>
    <t>Contando que a distância não fosse demasiada preferia ainda assim ir de carro do que ir a pé ?</t>
  </si>
  <si>
    <t>Deita-se tarde frequentemente ?</t>
  </si>
  <si>
    <t>Tenta converter os outros as suas ideias acerca de vários assuntos em que não é perito ?</t>
  </si>
  <si>
    <t>A quantidade de trabalhos incompletos que tem em mãos incomoda-o ?</t>
  </si>
  <si>
    <t>Os interesses pessoais não conseguem demovê-lo  de decisões sensatas ?</t>
  </si>
  <si>
    <t>Quando volta, estuda os candidatos e programas em vez de votar logo no mesmo partido ?</t>
  </si>
  <si>
    <t>Sente uma sensação de frustração quando não consegue fazer alguma coisa em vez de procurar uma actividade ou sistemas alternativos ?</t>
  </si>
  <si>
    <t>Tem em consideração as melhores qualidades da maioria das pessoas e só raramente fala delas com pouco respeito?</t>
  </si>
  <si>
    <t>Fez mais que um empréstimo que foi persuadido a fazer contra a sua vontade e que nunca foi pago ?</t>
  </si>
  <si>
    <t>Torna-se impaciente com as "pequenas fraquezas" dos outros ?</t>
  </si>
  <si>
    <t>Quando ao contar um incidente engraçado pode imitar facilmente os maneismos ou a forma de falar do incidente original ?</t>
  </si>
  <si>
    <t>As pessoas gostam de estar na sua companhia ?</t>
  </si>
  <si>
    <t>Toma frequentemente determinadas atitudes, mesmo que saiba que o seu próprio juízo indicaria proceder de forma diferente ?</t>
  </si>
  <si>
    <t>Costuma cumprir tarefas pronta e sistemáticamente ?</t>
  </si>
  <si>
    <t>Sente-se muitas vezes deprimido ?</t>
  </si>
  <si>
    <t>Ri-se ou sorri prontamente ?</t>
  </si>
  <si>
    <t>Tem consciência de qualquer maneismo fisico, tais como puxar o cabelo, nariz, orelhas ou coisa parecida ?</t>
  </si>
  <si>
    <t>As crianças irritam-no ?</t>
  </si>
  <si>
    <t>A desordem incomoda-o tanto que acha que tem de tomar uma atitude drástica e imediata contra ela ?</t>
  </si>
  <si>
    <t>Pode observar sossegadamente outro a trabalhar sem sentir que deve insistir em ajudar, quando esse outro dá a entender que prefere agir sozinho?</t>
  </si>
  <si>
    <t>Sente-se por vezes  bastante eufórico ?</t>
  </si>
  <si>
    <t>É menos falador que os ortros colegas?</t>
  </si>
  <si>
    <t>Pode aceitar a derrota fácilmente sem   necessidade de "engolir o seu desapontamente" ?</t>
  </si>
  <si>
    <t>É firme e enfático na voz e modos ?</t>
  </si>
  <si>
    <t>Pode ver as coisas do ponto de vista de outra pessoa,  se o desejar ?</t>
  </si>
  <si>
    <t>Dá demasiada importância aos seus próprios interesses e áreas de conhecimento em comparação com os dos outros ?</t>
  </si>
  <si>
    <t>Expressa raramente os seus desgostos ?</t>
  </si>
  <si>
    <t>Suspeita que alguém não gosta de si e o critica perante os outros ?</t>
  </si>
  <si>
    <t>É a favor  da discriminação racial e da distinção de classes ?</t>
  </si>
  <si>
    <t>Daria assistência a um companheiro de viagem em vez de deixar que as entidades oficiais o façam ?</t>
  </si>
  <si>
    <t>Preferia estar com adultos todo o tempo, ao invês de com crianças parte do tempo?</t>
  </si>
  <si>
    <t>É cordial unicamente para com os seus amigos intimos ?</t>
  </si>
  <si>
    <t>Volta rapidamente ao seu estado normal quando vê um filme ou peça trágica, ao invês de ficar perturbado por algum tempo depois de os ver ?</t>
  </si>
  <si>
    <t>Aguenta bem quando em situações difíceis ?</t>
  </si>
  <si>
    <t>Alguma inferioridade o entristece ?</t>
  </si>
  <si>
    <t>Sente-se perturbado acerca do destino das vítimas de guerra e refugiados políticos ?</t>
  </si>
  <si>
    <t>É fácil para si descontrair-se ?</t>
  </si>
  <si>
    <t>Perde muito tempo com preocupações desnecessárias ?</t>
  </si>
  <si>
    <t>Quando realmente quer fazer alguma coisa, sente que os desejos são superiores a qualquer oposição ?</t>
  </si>
  <si>
    <t xml:space="preserve">A vida parece-lhe um tanto vaga e irreal? </t>
  </si>
  <si>
    <t>Tenta "começar coisas na sua área" ?</t>
  </si>
  <si>
    <t>Encontra-se frequentemente à espera que algo aconteça em vez de actuar ?</t>
  </si>
  <si>
    <t xml:space="preserve">Sente-se fortemente convencido da correcção das sua opiniões, quando numa discussão, excluindo os assuntos em que é perito? </t>
  </si>
  <si>
    <t>Se pensasse que alguém suspeitava de si e das suas acções, enfrentá-lo-ia sobre o assunto em vez de deixar que ele o descobrisse por si próprio ?</t>
  </si>
  <si>
    <t>Acha aborrecido que o critiquem, mesmo se essa critica é justificada ?</t>
  </si>
  <si>
    <t>Num desacordo, acha difícil compreender porque outra pessoa não consegue ver o seu lado e concordar consigo ?</t>
  </si>
  <si>
    <t>Tendo acabado uma discussão, continua a sentir-se aborrecido durante algum tempo ?</t>
  </si>
  <si>
    <t>Perde pouco ou nenhum tempo a resmungar àcerca das suas condições de trabalho ?</t>
  </si>
  <si>
    <t>Ficaria a olhar e deixaria de proteger um animal de sofrimento desnecessário ?</t>
  </si>
  <si>
    <t>É geralmente sincero com os outros ?</t>
  </si>
  <si>
    <t>Dá um beijo, abraço, palmadas nas costas ou manifesta prazer em encontrar um amigo que não vê há algum tempo, em vez de se mostrar simplesmente delicado ?</t>
  </si>
  <si>
    <t xml:space="preserve">Simples conhecidos procuram em si auxílio ou conselho nas suas dificuldades pessoais? </t>
  </si>
  <si>
    <t>Acha difícil começar uma tarefa que tem de ser feita ?</t>
  </si>
  <si>
    <t>Gasta demasiado livremente em relação ao que ganha ?</t>
  </si>
  <si>
    <t>A ideia de morte ou algo que lembre a morte é detestável para si ?</t>
  </si>
  <si>
    <t>Acha por vezes que a sua idade está contra si (demasiado jovem ou demasiado velho) ?</t>
  </si>
  <si>
    <t>Sente-se por vezes tão assustado ou apreensivo que tem reacções físicas ?</t>
  </si>
  <si>
    <t>Pode correr um risco calculado sem muita preocupação ?</t>
  </si>
  <si>
    <t>Sente-se a ir em todas as direcções ao mesmo tempo ?</t>
  </si>
  <si>
    <t>Tem períodos de tristeza e depressão em vez de estar mais ou menos ao mesmo nível?</t>
  </si>
  <si>
    <t>Poderia alguém considerar que você é realmente activo ?</t>
  </si>
  <si>
    <t>Os outros "empurram-no" ?</t>
  </si>
  <si>
    <t>A sua opinião a respeito das suas capacidades é inferior à evidência dos factos ?</t>
  </si>
  <si>
    <t>Tende a esconder os seus sentimentos?</t>
  </si>
  <si>
    <t>As suas emoções influenciam muito o seu juízo ?</t>
  </si>
  <si>
    <t>Faz concessões aos seus amigos, enquanto com os outros usará um juízo mais severo ?</t>
  </si>
  <si>
    <t>Se perde um objecto tem a ideia de que alguém o deve ter roubado ou extraviado?</t>
  </si>
  <si>
    <t>Fica frequentemente desalentado com as acções dos outros, não podendo compreender a sua duplicidade ou estupidez ?</t>
  </si>
  <si>
    <t>Opõe-se ao sistema de "liberdade condicional" para criminosos ?</t>
  </si>
  <si>
    <t>Se se envolvesse num ligeiro acidente de automóvel, teria realmente o cuidado de ver que qualquer prejuízo que causasse fosse reparado ?</t>
  </si>
  <si>
    <t>É amigável na voz, atitude e expressão?</t>
  </si>
  <si>
    <t>Considera que tem muitos bons amigos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</si>
</sst>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(&quot;#,##0&quot;)&quot;"/>
    <numFmt numFmtId="178" formatCode="d/mm/yy"/>
  </numFmts>
  <fonts count="20" x14ac:knownFonts="1">
    <font>
      <sz val="10"/>
      <name val="MS Sans Serif"/>
    </font>
    <font>
      <sz val="8"/>
      <name val="Times New Roman"/>
    </font>
    <font>
      <b/>
      <sz val="12"/>
      <name val="Times New Roman"/>
    </font>
    <font>
      <sz val="10"/>
      <name val="Times New Roman"/>
    </font>
    <font>
      <sz val="8"/>
      <name val="Arial"/>
    </font>
    <font>
      <b/>
      <u/>
      <sz val="8"/>
      <name val="Arial"/>
    </font>
    <font>
      <u/>
      <sz val="10"/>
      <name val="MS Sans Serif"/>
    </font>
    <font>
      <sz val="8"/>
      <name val="MS Sans Serif"/>
    </font>
    <font>
      <b/>
      <sz val="8"/>
      <name val="MS Sans Serif"/>
    </font>
    <font>
      <sz val="8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b/>
      <sz val="8.5"/>
      <name val="Arial"/>
      <family val="2"/>
    </font>
    <font>
      <sz val="10"/>
      <name val="Arial"/>
      <family val="2"/>
    </font>
    <font>
      <sz val="8.5"/>
      <name val="Arial"/>
      <family val="2"/>
    </font>
    <font>
      <sz val="10"/>
      <name val="Arial"/>
    </font>
    <font>
      <b/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4" fillId="0" borderId="1" applyBorder="0">
      <protection locked="0"/>
    </xf>
    <xf numFmtId="0" fontId="17" fillId="0" borderId="0"/>
  </cellStyleXfs>
  <cellXfs count="221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0" fontId="0" fillId="0" borderId="0" xfId="0" applyFill="1" applyBorder="1"/>
    <xf numFmtId="14" fontId="1" fillId="0" borderId="6" xfId="0" applyNumberFormat="1" applyFont="1" applyFill="1" applyBorder="1" applyAlignment="1">
      <alignment horizontal="centerContinuous"/>
    </xf>
    <xf numFmtId="14" fontId="3" fillId="0" borderId="7" xfId="0" applyNumberFormat="1" applyFont="1" applyFill="1" applyBorder="1" applyAlignment="1">
      <alignment horizontal="centerContinuous"/>
    </xf>
    <xf numFmtId="14" fontId="3" fillId="0" borderId="8" xfId="0" applyNumberFormat="1" applyFont="1" applyFill="1" applyBorder="1" applyAlignment="1">
      <alignment horizontal="centerContinuous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1" xfId="0" applyFont="1" applyFill="1" applyBorder="1" applyAlignment="1">
      <alignment horizontal="centerContinuous"/>
    </xf>
    <xf numFmtId="0" fontId="1" fillId="0" borderId="10" xfId="0" applyFont="1" applyFill="1" applyBorder="1" applyAlignment="1">
      <alignment horizontal="centerContinuous"/>
    </xf>
    <xf numFmtId="0" fontId="1" fillId="0" borderId="12" xfId="0" applyFont="1" applyFill="1" applyBorder="1" applyAlignment="1">
      <alignment horizontal="centerContinuous"/>
    </xf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5" xfId="0" applyFont="1" applyFill="1" applyBorder="1" applyAlignment="1">
      <alignment horizontal="centerContinuous"/>
    </xf>
    <xf numFmtId="0" fontId="1" fillId="0" borderId="14" xfId="0" applyFont="1" applyFill="1" applyBorder="1" applyAlignment="1">
      <alignment horizontal="centerContinuous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centerContinuous"/>
    </xf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2" xfId="0" applyFont="1" applyFill="1" applyBorder="1" applyAlignment="1">
      <alignment horizontal="centerContinuous"/>
    </xf>
    <xf numFmtId="0" fontId="1" fillId="0" borderId="21" xfId="0" applyFont="1" applyFill="1" applyBorder="1" applyAlignment="1">
      <alignment horizontal="centerContinuous"/>
    </xf>
    <xf numFmtId="0" fontId="1" fillId="0" borderId="23" xfId="0" applyFont="1" applyFill="1" applyBorder="1" applyAlignment="1">
      <alignment horizontal="centerContinuous"/>
    </xf>
    <xf numFmtId="0" fontId="1" fillId="0" borderId="23" xfId="0" applyFont="1" applyFill="1" applyBorder="1"/>
    <xf numFmtId="0" fontId="1" fillId="0" borderId="1" xfId="0" applyFont="1" applyFill="1" applyBorder="1"/>
    <xf numFmtId="0" fontId="1" fillId="0" borderId="6" xfId="0" applyFont="1" applyFill="1" applyBorder="1" applyAlignment="1">
      <alignment horizontal="centerContinuous"/>
    </xf>
    <xf numFmtId="0" fontId="1" fillId="0" borderId="7" xfId="0" applyFont="1" applyFill="1" applyBorder="1" applyAlignment="1">
      <alignment horizontal="centerContinuous"/>
    </xf>
    <xf numFmtId="0" fontId="1" fillId="0" borderId="8" xfId="0" applyFont="1" applyFill="1" applyBorder="1" applyAlignment="1">
      <alignment horizontal="centerContinuous"/>
    </xf>
    <xf numFmtId="0" fontId="1" fillId="0" borderId="6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0" xfId="0" applyFont="1" applyFill="1" applyBorder="1" applyAlignment="1">
      <alignment horizontal="center" vertical="center" textRotation="90"/>
    </xf>
    <xf numFmtId="0" fontId="4" fillId="0" borderId="17" xfId="0" applyFont="1" applyBorder="1"/>
    <xf numFmtId="0" fontId="4" fillId="0" borderId="18" xfId="0" applyFont="1" applyBorder="1" applyAlignment="1">
      <alignment horizontal="centerContinuous"/>
    </xf>
    <xf numFmtId="0" fontId="4" fillId="0" borderId="18" xfId="0" applyFont="1" applyBorder="1"/>
    <xf numFmtId="0" fontId="4" fillId="0" borderId="19" xfId="0" applyFont="1" applyBorder="1"/>
    <xf numFmtId="0" fontId="0" fillId="0" borderId="24" xfId="0" applyBorder="1"/>
    <xf numFmtId="0" fontId="4" fillId="0" borderId="0" xfId="0" applyFont="1" applyBorder="1" applyAlignment="1">
      <alignment vertical="top" wrapText="1"/>
    </xf>
    <xf numFmtId="0" fontId="4" fillId="0" borderId="0" xfId="0" applyFont="1"/>
    <xf numFmtId="0" fontId="4" fillId="0" borderId="0" xfId="0" applyFont="1" applyAlignment="1">
      <alignment vertical="top" wrapText="1"/>
    </xf>
    <xf numFmtId="0" fontId="4" fillId="0" borderId="25" xfId="0" applyFont="1" applyBorder="1"/>
    <xf numFmtId="0" fontId="4" fillId="0" borderId="26" xfId="0" applyFont="1" applyBorder="1" applyAlignment="1">
      <alignment horizontal="centerContinuous"/>
    </xf>
    <xf numFmtId="0" fontId="4" fillId="0" borderId="24" xfId="0" applyFont="1" applyBorder="1" applyAlignment="1">
      <alignment horizontal="centerContinuous"/>
    </xf>
    <xf numFmtId="0" fontId="4" fillId="0" borderId="18" xfId="0" applyFont="1" applyBorder="1" applyAlignment="1">
      <alignment horizontal="left"/>
    </xf>
    <xf numFmtId="0" fontId="4" fillId="0" borderId="24" xfId="0" applyFont="1" applyBorder="1"/>
    <xf numFmtId="0" fontId="4" fillId="0" borderId="27" xfId="0" applyFont="1" applyBorder="1"/>
    <xf numFmtId="0" fontId="4" fillId="0" borderId="0" xfId="0" applyFont="1" applyBorder="1" applyAlignment="1">
      <alignment horizontal="centerContinuous"/>
    </xf>
    <xf numFmtId="0" fontId="4" fillId="0" borderId="0" xfId="0" applyFont="1" applyBorder="1"/>
    <xf numFmtId="0" fontId="4" fillId="0" borderId="28" xfId="0" applyFont="1" applyBorder="1"/>
    <xf numFmtId="0" fontId="4" fillId="0" borderId="0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Continuous"/>
    </xf>
    <xf numFmtId="0" fontId="4" fillId="0" borderId="21" xfId="0" applyFont="1" applyBorder="1"/>
    <xf numFmtId="0" fontId="4" fillId="0" borderId="23" xfId="0" applyFont="1" applyBorder="1"/>
    <xf numFmtId="0" fontId="4" fillId="0" borderId="29" xfId="0" applyFont="1" applyBorder="1"/>
    <xf numFmtId="14" fontId="0" fillId="0" borderId="27" xfId="0" applyNumberFormat="1" applyBorder="1" applyAlignment="1">
      <alignment horizontal="left"/>
    </xf>
    <xf numFmtId="0" fontId="4" fillId="0" borderId="0" xfId="0" applyFont="1" applyBorder="1" applyAlignment="1">
      <alignment horizontal="centerContinuous" vertical="top" wrapText="1"/>
    </xf>
    <xf numFmtId="0" fontId="5" fillId="0" borderId="2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/>
    <xf numFmtId="14" fontId="6" fillId="0" borderId="0" xfId="0" applyNumberFormat="1" applyFont="1" applyBorder="1" applyAlignment="1">
      <alignment horizontal="centerContinuous"/>
    </xf>
    <xf numFmtId="0" fontId="4" fillId="0" borderId="27" xfId="0" applyFont="1" applyBorder="1" applyAlignment="1">
      <alignment horizontal="justify"/>
    </xf>
    <xf numFmtId="0" fontId="0" fillId="0" borderId="0" xfId="0" applyAlignment="1">
      <alignment vertical="top" wrapText="1"/>
    </xf>
    <xf numFmtId="0" fontId="4" fillId="0" borderId="26" xfId="0" applyFont="1" applyBorder="1"/>
    <xf numFmtId="0" fontId="0" fillId="0" borderId="25" xfId="0" applyBorder="1"/>
    <xf numFmtId="0" fontId="4" fillId="0" borderId="21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centerContinuous"/>
    </xf>
    <xf numFmtId="0" fontId="4" fillId="0" borderId="5" xfId="0" applyFont="1" applyBorder="1" applyAlignment="1">
      <alignment horizontal="centerContinuous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10" fontId="4" fillId="0" borderId="3" xfId="0" applyNumberFormat="1" applyFont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5" fillId="0" borderId="17" xfId="0" applyFont="1" applyBorder="1" applyAlignment="1">
      <alignment horizontal="centerContinuous"/>
    </xf>
    <xf numFmtId="0" fontId="0" fillId="0" borderId="18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5" fillId="0" borderId="24" xfId="0" applyFont="1" applyBorder="1" applyAlignment="1">
      <alignment horizontal="center"/>
    </xf>
    <xf numFmtId="0" fontId="0" fillId="0" borderId="28" xfId="0" applyBorder="1"/>
    <xf numFmtId="0" fontId="5" fillId="0" borderId="25" xfId="0" applyFont="1" applyBorder="1" applyAlignment="1">
      <alignment horizontal="centerContinuous" vertical="top"/>
    </xf>
    <xf numFmtId="0" fontId="0" fillId="0" borderId="0" xfId="0" applyBorder="1" applyAlignment="1">
      <alignment horizontal="centerContinuous"/>
    </xf>
    <xf numFmtId="0" fontId="0" fillId="0" borderId="28" xfId="0" applyBorder="1" applyAlignment="1">
      <alignment horizontal="centerContinuous"/>
    </xf>
    <xf numFmtId="0" fontId="5" fillId="0" borderId="27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0" fillId="0" borderId="0" xfId="0" applyAlignment="1">
      <alignment wrapText="1"/>
    </xf>
    <xf numFmtId="0" fontId="4" fillId="0" borderId="20" xfId="0" applyFont="1" applyBorder="1"/>
    <xf numFmtId="0" fontId="4" fillId="0" borderId="29" xfId="0" applyFont="1" applyBorder="1" applyAlignment="1">
      <alignment horizontal="justify"/>
    </xf>
    <xf numFmtId="0" fontId="4" fillId="0" borderId="0" xfId="0" applyFont="1" applyAlignment="1">
      <alignment horizontal="centerContinuous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/>
    <xf numFmtId="0" fontId="1" fillId="0" borderId="8" xfId="0" applyFont="1" applyBorder="1"/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0" xfId="0" applyFont="1" applyBorder="1"/>
    <xf numFmtId="0" fontId="1" fillId="0" borderId="31" xfId="0" applyFont="1" applyBorder="1"/>
    <xf numFmtId="0" fontId="7" fillId="0" borderId="0" xfId="0" applyFont="1"/>
    <xf numFmtId="176" fontId="8" fillId="0" borderId="0" xfId="0" applyNumberFormat="1" applyFont="1"/>
    <xf numFmtId="176" fontId="8" fillId="0" borderId="0" xfId="0" applyNumberFormat="1" applyFont="1" applyAlignment="1">
      <alignment horizontal="center"/>
    </xf>
    <xf numFmtId="176" fontId="7" fillId="0" borderId="0" xfId="0" applyNumberFormat="1" applyFont="1" applyAlignment="1">
      <alignment horizontal="center"/>
    </xf>
    <xf numFmtId="176" fontId="7" fillId="0" borderId="0" xfId="0" applyNumberFormat="1" applyFont="1"/>
    <xf numFmtId="0" fontId="7" fillId="0" borderId="17" xfId="0" applyFont="1" applyBorder="1"/>
    <xf numFmtId="176" fontId="7" fillId="0" borderId="19" xfId="0" applyNumberFormat="1" applyFont="1" applyBorder="1"/>
    <xf numFmtId="0" fontId="7" fillId="0" borderId="25" xfId="0" applyFont="1" applyBorder="1"/>
    <xf numFmtId="176" fontId="7" fillId="0" borderId="28" xfId="0" applyNumberFormat="1" applyFont="1" applyBorder="1"/>
    <xf numFmtId="0" fontId="7" fillId="0" borderId="20" xfId="0" applyFont="1" applyBorder="1"/>
    <xf numFmtId="176" fontId="7" fillId="0" borderId="23" xfId="0" applyNumberFormat="1" applyFont="1" applyBorder="1"/>
    <xf numFmtId="0" fontId="4" fillId="0" borderId="27" xfId="0" applyFont="1" applyBorder="1" applyAlignment="1">
      <alignment vertical="top" wrapText="1"/>
    </xf>
    <xf numFmtId="0" fontId="4" fillId="0" borderId="25" xfId="0" applyFont="1" applyBorder="1" applyAlignment="1">
      <alignment vertical="top" wrapText="1"/>
    </xf>
    <xf numFmtId="0" fontId="4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14" fontId="6" fillId="0" borderId="0" xfId="0" applyNumberFormat="1" applyFont="1" applyBorder="1" applyAlignment="1">
      <alignment horizontal="centerContinuous" vertical="top"/>
    </xf>
    <xf numFmtId="0" fontId="1" fillId="2" borderId="0" xfId="0" applyFont="1" applyFill="1" applyBorder="1"/>
    <xf numFmtId="1" fontId="1" fillId="2" borderId="0" xfId="0" applyNumberFormat="1" applyFont="1" applyFill="1" applyBorder="1"/>
    <xf numFmtId="0" fontId="2" fillId="2" borderId="0" xfId="0" applyFont="1" applyFill="1" applyBorder="1" applyAlignment="1">
      <alignment horizontal="center"/>
    </xf>
    <xf numFmtId="0" fontId="9" fillId="2" borderId="0" xfId="0" applyFont="1" applyFill="1" applyBorder="1"/>
    <xf numFmtId="0" fontId="9" fillId="2" borderId="2" xfId="0" applyFont="1" applyFill="1" applyBorder="1"/>
    <xf numFmtId="1" fontId="10" fillId="2" borderId="0" xfId="0" applyNumberFormat="1" applyFont="1" applyFill="1" applyBorder="1"/>
    <xf numFmtId="0" fontId="10" fillId="2" borderId="0" xfId="0" applyFont="1" applyFill="1" applyBorder="1"/>
    <xf numFmtId="0" fontId="10" fillId="2" borderId="0" xfId="0" applyFont="1" applyFill="1"/>
    <xf numFmtId="1" fontId="9" fillId="2" borderId="0" xfId="0" applyNumberFormat="1" applyFont="1" applyFill="1" applyBorder="1"/>
    <xf numFmtId="0" fontId="9" fillId="2" borderId="0" xfId="0" applyFont="1" applyFill="1" applyBorder="1" applyAlignment="1">
      <alignment horizontal="right"/>
    </xf>
    <xf numFmtId="0" fontId="9" fillId="0" borderId="26" xfId="0" applyFont="1" applyFill="1" applyBorder="1" applyAlignment="1" applyProtection="1">
      <alignment horizontal="center"/>
      <protection locked="0"/>
    </xf>
    <xf numFmtId="0" fontId="9" fillId="0" borderId="1" xfId="1" applyFont="1" applyFill="1" applyBorder="1" applyProtection="1">
      <protection locked="0"/>
    </xf>
    <xf numFmtId="0" fontId="9" fillId="0" borderId="8" xfId="1" applyFont="1" applyFill="1" applyBorder="1" applyProtection="1">
      <protection locked="0"/>
    </xf>
    <xf numFmtId="0" fontId="9" fillId="0" borderId="30" xfId="1" applyFont="1" applyFill="1" applyBorder="1" applyProtection="1">
      <protection locked="0"/>
    </xf>
    <xf numFmtId="0" fontId="9" fillId="0" borderId="31" xfId="1" applyFont="1" applyFill="1" applyBorder="1" applyProtection="1">
      <protection locked="0"/>
    </xf>
    <xf numFmtId="0" fontId="9" fillId="0" borderId="1" xfId="1" applyFont="1" applyFill="1" applyBorder="1">
      <protection locked="0"/>
    </xf>
    <xf numFmtId="0" fontId="9" fillId="0" borderId="8" xfId="1" applyFont="1" applyFill="1" applyBorder="1">
      <protection locked="0"/>
    </xf>
    <xf numFmtId="0" fontId="9" fillId="0" borderId="30" xfId="1" applyFont="1" applyFill="1" applyBorder="1">
      <protection locked="0"/>
    </xf>
    <xf numFmtId="0" fontId="9" fillId="0" borderId="31" xfId="1" applyFont="1" applyFill="1" applyBorder="1">
      <protection locked="0"/>
    </xf>
    <xf numFmtId="0" fontId="4" fillId="0" borderId="0" xfId="0" applyFont="1" applyBorder="1" applyAlignment="1">
      <alignment horizontal="right"/>
    </xf>
    <xf numFmtId="0" fontId="11" fillId="0" borderId="25" xfId="0" applyFont="1" applyBorder="1"/>
    <xf numFmtId="0" fontId="9" fillId="0" borderId="0" xfId="0" applyFont="1" applyBorder="1" applyAlignment="1">
      <alignment horizontal="left" vertical="top" wrapText="1"/>
    </xf>
    <xf numFmtId="0" fontId="12" fillId="0" borderId="26" xfId="0" applyFont="1" applyBorder="1" applyAlignment="1">
      <alignment horizontal="center" vertical="center"/>
    </xf>
    <xf numFmtId="0" fontId="9" fillId="0" borderId="2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28" xfId="0" applyFont="1" applyBorder="1" applyAlignment="1">
      <alignment horizontal="justify"/>
    </xf>
    <xf numFmtId="0" fontId="1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3" fillId="0" borderId="0" xfId="0" applyFont="1" applyBorder="1" applyAlignment="1">
      <alignment horizontal="right" vertical="top" wrapText="1"/>
    </xf>
    <xf numFmtId="1" fontId="9" fillId="2" borderId="0" xfId="0" applyNumberFormat="1" applyFont="1" applyFill="1" applyBorder="1" applyAlignment="1">
      <alignment horizontal="right"/>
    </xf>
    <xf numFmtId="0" fontId="4" fillId="0" borderId="0" xfId="0" applyFont="1" applyBorder="1" applyProtection="1">
      <protection hidden="1"/>
    </xf>
    <xf numFmtId="0" fontId="4" fillId="0" borderId="0" xfId="0" applyFont="1" applyBorder="1" applyAlignment="1" applyProtection="1">
      <alignment horizontal="centerContinuous"/>
      <protection hidden="1"/>
    </xf>
    <xf numFmtId="0" fontId="4" fillId="0" borderId="21" xfId="0" applyFont="1" applyBorder="1" applyProtection="1">
      <protection hidden="1"/>
    </xf>
    <xf numFmtId="0" fontId="0" fillId="0" borderId="0" xfId="0" applyProtection="1">
      <protection hidden="1"/>
    </xf>
    <xf numFmtId="0" fontId="4" fillId="0" borderId="26" xfId="0" applyFont="1" applyBorder="1" applyAlignment="1" applyProtection="1">
      <alignment horizontal="centerContinuous"/>
      <protection hidden="1"/>
    </xf>
    <xf numFmtId="0" fontId="4" fillId="0" borderId="24" xfId="0" applyFont="1" applyBorder="1" applyAlignment="1" applyProtection="1">
      <alignment horizontal="centerContinuous"/>
      <protection hidden="1"/>
    </xf>
    <xf numFmtId="0" fontId="4" fillId="0" borderId="18" xfId="0" applyFont="1" applyBorder="1" applyAlignment="1" applyProtection="1">
      <alignment horizontal="left"/>
      <protection hidden="1"/>
    </xf>
    <xf numFmtId="0" fontId="4" fillId="0" borderId="18" xfId="0" applyFont="1" applyBorder="1" applyProtection="1">
      <protection hidden="1"/>
    </xf>
    <xf numFmtId="0" fontId="4" fillId="0" borderId="19" xfId="0" applyFont="1" applyBorder="1" applyProtection="1">
      <protection hidden="1"/>
    </xf>
    <xf numFmtId="0" fontId="4" fillId="0" borderId="24" xfId="0" applyFont="1" applyBorder="1" applyProtection="1">
      <protection hidden="1"/>
    </xf>
    <xf numFmtId="0" fontId="4" fillId="0" borderId="28" xfId="0" applyFont="1" applyBorder="1" applyProtection="1">
      <protection hidden="1"/>
    </xf>
    <xf numFmtId="0" fontId="4" fillId="0" borderId="21" xfId="0" applyFont="1" applyBorder="1" applyAlignment="1" applyProtection="1">
      <alignment horizontal="centerContinuous"/>
      <protection hidden="1"/>
    </xf>
    <xf numFmtId="0" fontId="4" fillId="0" borderId="23" xfId="0" applyFont="1" applyBorder="1" applyProtection="1">
      <protection hidden="1"/>
    </xf>
    <xf numFmtId="0" fontId="4" fillId="0" borderId="29" xfId="0" applyFont="1" applyBorder="1" applyProtection="1">
      <protection hidden="1"/>
    </xf>
    <xf numFmtId="0" fontId="4" fillId="0" borderId="0" xfId="0" applyFont="1" applyBorder="1" applyAlignment="1" applyProtection="1">
      <alignment vertical="top"/>
      <protection hidden="1"/>
    </xf>
    <xf numFmtId="0" fontId="0" fillId="0" borderId="0" xfId="0" applyBorder="1" applyAlignment="1" applyProtection="1">
      <alignment vertical="top"/>
      <protection hidden="1"/>
    </xf>
    <xf numFmtId="14" fontId="6" fillId="0" borderId="0" xfId="0" applyNumberFormat="1" applyFont="1" applyBorder="1" applyAlignment="1" applyProtection="1">
      <alignment horizontal="centerContinuous" vertical="top"/>
      <protection hidden="1"/>
    </xf>
    <xf numFmtId="14" fontId="6" fillId="0" borderId="0" xfId="0" applyNumberFormat="1" applyFont="1" applyBorder="1" applyAlignment="1" applyProtection="1">
      <alignment horizontal="centerContinuous"/>
      <protection hidden="1"/>
    </xf>
    <xf numFmtId="0" fontId="0" fillId="0" borderId="0" xfId="0" applyBorder="1" applyProtection="1">
      <protection hidden="1"/>
    </xf>
    <xf numFmtId="0" fontId="9" fillId="0" borderId="0" xfId="0" applyFont="1" applyBorder="1" applyAlignment="1" applyProtection="1">
      <alignment horizontal="right"/>
      <protection hidden="1"/>
    </xf>
    <xf numFmtId="10" fontId="10" fillId="0" borderId="0" xfId="0" applyNumberFormat="1" applyFont="1" applyProtection="1">
      <protection hidden="1"/>
    </xf>
    <xf numFmtId="0" fontId="4" fillId="0" borderId="0" xfId="0" applyFont="1" applyBorder="1" applyAlignment="1" applyProtection="1">
      <alignment horizontal="right"/>
      <protection hidden="1"/>
    </xf>
    <xf numFmtId="10" fontId="10" fillId="0" borderId="0" xfId="0" applyNumberFormat="1" applyFont="1" applyAlignment="1" applyProtection="1">
      <alignment horizontal="left"/>
      <protection hidden="1"/>
    </xf>
    <xf numFmtId="0" fontId="14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1" fillId="0" borderId="0" xfId="0" applyFont="1" applyAlignment="1">
      <alignment horizontal="left"/>
    </xf>
    <xf numFmtId="0" fontId="17" fillId="0" borderId="0" xfId="2" applyAlignment="1">
      <alignment horizontal="center" vertical="top"/>
    </xf>
    <xf numFmtId="0" fontId="18" fillId="0" borderId="0" xfId="2" applyFont="1"/>
    <xf numFmtId="0" fontId="17" fillId="0" borderId="0" xfId="2"/>
    <xf numFmtId="0" fontId="19" fillId="0" borderId="0" xfId="2" applyFont="1"/>
    <xf numFmtId="0" fontId="18" fillId="0" borderId="0" xfId="2" applyFont="1" applyAlignment="1">
      <alignment textRotation="90"/>
    </xf>
    <xf numFmtId="0" fontId="12" fillId="0" borderId="26" xfId="2" applyFont="1" applyBorder="1" applyAlignment="1">
      <alignment horizontal="center" vertical="top"/>
    </xf>
    <xf numFmtId="0" fontId="19" fillId="0" borderId="26" xfId="2" applyFont="1" applyBorder="1" applyAlignment="1">
      <alignment vertical="top" wrapText="1"/>
    </xf>
    <xf numFmtId="0" fontId="17" fillId="0" borderId="26" xfId="2" applyBorder="1" applyAlignment="1">
      <alignment vertical="top"/>
    </xf>
    <xf numFmtId="0" fontId="9" fillId="0" borderId="3" xfId="0" applyFont="1" applyFill="1" applyBorder="1" applyAlignment="1" applyProtection="1">
      <alignment horizontal="left"/>
      <protection locked="0"/>
    </xf>
    <xf numFmtId="0" fontId="9" fillId="0" borderId="4" xfId="0" applyFont="1" applyFill="1" applyBorder="1" applyAlignment="1" applyProtection="1">
      <alignment horizontal="left"/>
      <protection locked="0"/>
    </xf>
    <xf numFmtId="0" fontId="9" fillId="0" borderId="5" xfId="0" applyFont="1" applyFill="1" applyBorder="1" applyAlignment="1" applyProtection="1">
      <alignment horizontal="left"/>
      <protection locked="0"/>
    </xf>
    <xf numFmtId="0" fontId="9" fillId="0" borderId="17" xfId="0" applyFont="1" applyFill="1" applyBorder="1" applyAlignment="1" applyProtection="1">
      <alignment horizontal="left"/>
      <protection locked="0"/>
    </xf>
    <xf numFmtId="0" fontId="9" fillId="0" borderId="18" xfId="0" applyFont="1" applyFill="1" applyBorder="1" applyAlignment="1" applyProtection="1">
      <alignment horizontal="left"/>
      <protection locked="0"/>
    </xf>
    <xf numFmtId="0" fontId="9" fillId="0" borderId="19" xfId="0" applyFont="1" applyFill="1" applyBorder="1" applyAlignment="1" applyProtection="1">
      <alignment horizontal="left"/>
      <protection locked="0"/>
    </xf>
    <xf numFmtId="0" fontId="9" fillId="0" borderId="20" xfId="0" applyFont="1" applyFill="1" applyBorder="1" applyAlignment="1" applyProtection="1">
      <alignment horizontal="left"/>
      <protection locked="0"/>
    </xf>
    <xf numFmtId="0" fontId="9" fillId="0" borderId="21" xfId="0" applyFont="1" applyFill="1" applyBorder="1" applyAlignment="1" applyProtection="1">
      <alignment horizontal="left"/>
      <protection locked="0"/>
    </xf>
    <xf numFmtId="0" fontId="9" fillId="0" borderId="23" xfId="0" applyFont="1" applyFill="1" applyBorder="1" applyAlignment="1" applyProtection="1">
      <alignment horizontal="left"/>
      <protection locked="0"/>
    </xf>
    <xf numFmtId="178" fontId="9" fillId="0" borderId="6" xfId="0" applyNumberFormat="1" applyFont="1" applyFill="1" applyBorder="1" applyAlignment="1" applyProtection="1">
      <alignment horizontal="center"/>
      <protection locked="0"/>
    </xf>
    <xf numFmtId="178" fontId="9" fillId="0" borderId="7" xfId="0" applyNumberFormat="1" applyFont="1" applyFill="1" applyBorder="1" applyAlignment="1" applyProtection="1">
      <alignment horizontal="center"/>
      <protection locked="0"/>
    </xf>
    <xf numFmtId="178" fontId="9" fillId="0" borderId="8" xfId="0" applyNumberFormat="1" applyFont="1" applyFill="1" applyBorder="1" applyAlignment="1" applyProtection="1">
      <alignment horizontal="center"/>
      <protection locked="0"/>
    </xf>
    <xf numFmtId="0" fontId="9" fillId="0" borderId="6" xfId="0" applyFont="1" applyFill="1" applyBorder="1" applyAlignment="1" applyProtection="1">
      <alignment horizontal="center"/>
      <protection locked="0"/>
    </xf>
    <xf numFmtId="0" fontId="9" fillId="0" borderId="7" xfId="0" applyFont="1" applyFill="1" applyBorder="1" applyAlignment="1" applyProtection="1">
      <alignment horizontal="center"/>
      <protection locked="0"/>
    </xf>
    <xf numFmtId="0" fontId="9" fillId="0" borderId="8" xfId="0" applyFont="1" applyFill="1" applyBorder="1" applyAlignment="1" applyProtection="1">
      <alignment horizontal="center"/>
      <protection locked="0"/>
    </xf>
    <xf numFmtId="0" fontId="16" fillId="0" borderId="0" xfId="0" applyFont="1" applyAlignment="1" applyProtection="1">
      <alignment vertical="top" wrapText="1"/>
      <protection hidden="1"/>
    </xf>
    <xf numFmtId="0" fontId="4" fillId="0" borderId="2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5" xfId="0" applyFont="1" applyBorder="1" applyAlignment="1"/>
    <xf numFmtId="0" fontId="4" fillId="0" borderId="0" xfId="0" applyFont="1" applyBorder="1" applyAlignment="1"/>
    <xf numFmtId="0" fontId="4" fillId="0" borderId="28" xfId="0" applyFont="1" applyBorder="1" applyAlignment="1"/>
    <xf numFmtId="0" fontId="4" fillId="0" borderId="25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4" fillId="0" borderId="0" xfId="0" applyFont="1" applyAlignment="1">
      <alignment vertical="top" wrapText="1"/>
    </xf>
    <xf numFmtId="0" fontId="4" fillId="0" borderId="25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28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</cellXfs>
  <cellStyles count="3">
    <cellStyle name="ABERTAS" xfId="1"/>
    <cellStyle name="Normal" xfId="0" builtinId="0"/>
    <cellStyle name="Normal_Impresso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22027938091221E-2"/>
          <c:y val="8.6092900828031935E-2"/>
          <c:w val="0.92813594248127884"/>
          <c:h val="0.88079660077909594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RESULTADO!$A$9:$J$9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A-428F-BF9B-E674D5545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800904"/>
        <c:axId val="1"/>
      </c:lineChart>
      <c:catAx>
        <c:axId val="322800904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-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minorGridlines>
          <c:spPr>
            <a:ln w="3175">
              <a:solidFill>
                <a:srgbClr val="808080"/>
              </a:solidFill>
              <a:prstDash val="solid"/>
            </a:ln>
          </c:spPr>
        </c:min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pt-PT"/>
          </a:p>
        </c:txPr>
        <c:crossAx val="322800904"/>
        <c:crosses val="autoZero"/>
        <c:crossBetween val="between"/>
        <c:majorUnit val="20"/>
        <c:minorUnit val="10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pt-PT"/>
    </a:p>
  </c:txPr>
  <c:printSettings>
    <c:headerFooter alignWithMargins="0"/>
    <c:pageMargins b="1" l="0.75" r="0.75" t="1" header="0" footer="0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7</xdr:row>
      <xdr:rowOff>76200</xdr:rowOff>
    </xdr:from>
    <xdr:to>
      <xdr:col>14</xdr:col>
      <xdr:colOff>0</xdr:colOff>
      <xdr:row>40</xdr:row>
      <xdr:rowOff>95250</xdr:rowOff>
    </xdr:to>
    <xdr:graphicFrame macro="">
      <xdr:nvGraphicFramePr>
        <xdr:cNvPr id="102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0.05318</cdr:x>
      <cdr:y>0.39169</cdr:y>
    </cdr:from>
    <cdr:to>
      <cdr:x>0.98867</cdr:x>
      <cdr:y>0.39438</cdr:y>
    </cdr:to>
    <cdr:sp macro="" textlink="">
      <cdr:nvSpPr>
        <cdr:cNvPr id="204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34943" y="1696977"/>
          <a:ext cx="5836443" cy="1163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4765">
          <a:solidFill>
            <a:srgbClr xmlns:mc="http://schemas.openxmlformats.org/markup-compatibility/2006" xmlns:a14="http://schemas.microsoft.com/office/drawing/2010/main" val="00FFFF" mc:Ignorable="a14" a14:legacySpreadsheetColorIndex="15"/>
          </a:solidFill>
          <a:round/>
          <a:headEnd/>
          <a:tailEnd type="triangl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0.05318</cdr:x>
      <cdr:y>0.61662</cdr:y>
    </cdr:from>
    <cdr:to>
      <cdr:x>0.99064</cdr:x>
      <cdr:y>0.622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34943" y="2669670"/>
          <a:ext cx="5848731" cy="2326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7145">
          <a:solidFill>
            <a:srgbClr xmlns:mc="http://schemas.openxmlformats.org/markup-compatibility/2006" xmlns:a14="http://schemas.microsoft.com/office/drawing/2010/main" val="00FFFF" mc:Ignorable="a14" a14:legacySpreadsheetColorIndex="15"/>
          </a:solidFill>
          <a:round/>
          <a:headEnd/>
          <a:tailEnd type="triangl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0.93402</cdr:x>
      <cdr:y>0.16407</cdr:y>
    </cdr:from>
    <cdr:to>
      <cdr:x>0.96923</cdr:x>
      <cdr:y>0.25869</cdr:y>
    </cdr:to>
    <cdr:sp macro="" textlink="">
      <cdr:nvSpPr>
        <cdr:cNvPr id="2051" name="Texto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0415" y="712654"/>
          <a:ext cx="219635" cy="4091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Normal</a:t>
          </a:r>
        </a:p>
      </cdr:txBody>
    </cdr:sp>
  </cdr:relSizeAnchor>
  <cdr:relSizeAnchor xmlns:cdr="http://schemas.openxmlformats.org/drawingml/2006/chartDrawing">
    <cdr:from>
      <cdr:x>0.91556</cdr:x>
      <cdr:y>0.4445</cdr:y>
    </cdr:from>
    <cdr:to>
      <cdr:x>0.94756</cdr:x>
      <cdr:y>0.52592</cdr:y>
    </cdr:to>
    <cdr:sp macro="" textlink="">
      <cdr:nvSpPr>
        <cdr:cNvPr id="2052" name="Texto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15222" y="1925349"/>
          <a:ext cx="199668" cy="3520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Perigo</a:t>
          </a:r>
        </a:p>
      </cdr:txBody>
    </cdr:sp>
  </cdr:relSizeAnchor>
  <cdr:relSizeAnchor xmlns:cdr="http://schemas.openxmlformats.org/drawingml/2006/chartDrawing">
    <cdr:from>
      <cdr:x>0.93402</cdr:x>
      <cdr:y>0.72836</cdr:y>
    </cdr:from>
    <cdr:to>
      <cdr:x>0.96923</cdr:x>
      <cdr:y>0.84278</cdr:y>
    </cdr:to>
    <cdr:sp macro="" textlink="">
      <cdr:nvSpPr>
        <cdr:cNvPr id="2053" name="Texto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0415" y="3152845"/>
          <a:ext cx="219635" cy="4948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Negativo</a:t>
          </a:r>
        </a:p>
      </cdr:txBody>
    </cdr:sp>
  </cdr:relSizeAnchor>
  <cdr:relSizeAnchor xmlns:cdr="http://schemas.openxmlformats.org/drawingml/2006/chartDrawing">
    <cdr:from>
      <cdr:x>0.05145</cdr:x>
      <cdr:y>0.95599</cdr:y>
    </cdr:from>
    <cdr:to>
      <cdr:x>0.12309</cdr:x>
      <cdr:y>1</cdr:y>
    </cdr:to>
    <cdr:sp macro="" textlink="">
      <cdr:nvSpPr>
        <cdr:cNvPr id="2054" name="Texto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4191" y="4182631"/>
          <a:ext cx="446949" cy="1903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Instável</a:t>
          </a:r>
        </a:p>
      </cdr:txBody>
    </cdr:sp>
  </cdr:relSizeAnchor>
  <cdr:relSizeAnchor xmlns:cdr="http://schemas.openxmlformats.org/drawingml/2006/chartDrawing">
    <cdr:from>
      <cdr:x>0.06869</cdr:x>
      <cdr:y>0.01615</cdr:y>
    </cdr:from>
    <cdr:to>
      <cdr:x>0.13737</cdr:x>
      <cdr:y>0.06016</cdr:y>
    </cdr:to>
    <cdr:sp macro="" textlink="">
      <cdr:nvSpPr>
        <cdr:cNvPr id="2055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1705" y="73003"/>
          <a:ext cx="428518" cy="1903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Estável</a:t>
          </a:r>
        </a:p>
      </cdr:txBody>
    </cdr:sp>
  </cdr:relSizeAnchor>
  <cdr:relSizeAnchor xmlns:cdr="http://schemas.openxmlformats.org/drawingml/2006/chartDrawing">
    <cdr:from>
      <cdr:x>0.18365</cdr:x>
      <cdr:y>0.01541</cdr:y>
    </cdr:from>
    <cdr:to>
      <cdr:x>0.22944</cdr:x>
      <cdr:y>0.05722</cdr:y>
    </cdr:to>
    <cdr:sp macro="" textlink="">
      <cdr:nvSpPr>
        <cdr:cNvPr id="2056" name="Texto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8973" y="69831"/>
          <a:ext cx="285679" cy="1807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Feliz</a:t>
          </a:r>
        </a:p>
      </cdr:txBody>
    </cdr:sp>
  </cdr:relSizeAnchor>
  <cdr:relSizeAnchor xmlns:cdr="http://schemas.openxmlformats.org/drawingml/2006/chartDrawing">
    <cdr:from>
      <cdr:x>0.12063</cdr:x>
      <cdr:y>0.95599</cdr:y>
    </cdr:from>
    <cdr:to>
      <cdr:x>0.21369</cdr:x>
      <cdr:y>1</cdr:y>
    </cdr:to>
    <cdr:sp macro="" textlink="">
      <cdr:nvSpPr>
        <cdr:cNvPr id="2057" name="Texto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5781" y="4182631"/>
          <a:ext cx="580573" cy="1903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Deprimido</a:t>
          </a:r>
        </a:p>
      </cdr:txBody>
    </cdr:sp>
  </cdr:relSizeAnchor>
  <cdr:relSizeAnchor xmlns:cdr="http://schemas.openxmlformats.org/drawingml/2006/chartDrawing">
    <cdr:from>
      <cdr:x>0.26613</cdr:x>
      <cdr:y>0.01101</cdr:y>
    </cdr:from>
    <cdr:to>
      <cdr:x>0.32866</cdr:x>
      <cdr:y>0.05502</cdr:y>
    </cdr:to>
    <cdr:sp macro="" textlink="">
      <cdr:nvSpPr>
        <cdr:cNvPr id="2058" name="Texto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63502" y="50800"/>
          <a:ext cx="390120" cy="1903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Calmo</a:t>
          </a:r>
        </a:p>
      </cdr:txBody>
    </cdr:sp>
  </cdr:relSizeAnchor>
  <cdr:relSizeAnchor xmlns:cdr="http://schemas.openxmlformats.org/drawingml/2006/chartDrawing">
    <cdr:from>
      <cdr:x>0.23732</cdr:x>
      <cdr:y>0.95599</cdr:y>
    </cdr:from>
    <cdr:to>
      <cdr:x>0.31659</cdr:x>
      <cdr:y>1</cdr:y>
    </cdr:to>
    <cdr:sp macro="" textlink="">
      <cdr:nvSpPr>
        <cdr:cNvPr id="2059" name="Texto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83801" y="4182631"/>
          <a:ext cx="494561" cy="1903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Nervoso</a:t>
          </a:r>
        </a:p>
      </cdr:txBody>
    </cdr:sp>
  </cdr:relSizeAnchor>
  <cdr:relSizeAnchor xmlns:cdr="http://schemas.openxmlformats.org/drawingml/2006/chartDrawing">
    <cdr:from>
      <cdr:x>0.34564</cdr:x>
      <cdr:y>0.01615</cdr:y>
    </cdr:from>
    <cdr:to>
      <cdr:x>0.41901</cdr:x>
      <cdr:y>0.06016</cdr:y>
    </cdr:to>
    <cdr:sp macro="" textlink="">
      <cdr:nvSpPr>
        <cdr:cNvPr id="2060" name="Texto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59599" y="73003"/>
          <a:ext cx="457700" cy="1903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Certeza</a:t>
          </a:r>
        </a:p>
      </cdr:txBody>
    </cdr:sp>
  </cdr:relSizeAnchor>
  <cdr:relSizeAnchor xmlns:cdr="http://schemas.openxmlformats.org/drawingml/2006/chartDrawing">
    <cdr:from>
      <cdr:x>0.44387</cdr:x>
      <cdr:y>0.01615</cdr:y>
    </cdr:from>
    <cdr:to>
      <cdr:x>0.5096</cdr:x>
      <cdr:y>0.06016</cdr:y>
    </cdr:to>
    <cdr:sp macro="" textlink="">
      <cdr:nvSpPr>
        <cdr:cNvPr id="2061" name="Texto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426" y="73003"/>
          <a:ext cx="410087" cy="1903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Activo</a:t>
          </a:r>
        </a:p>
      </cdr:txBody>
    </cdr:sp>
  </cdr:relSizeAnchor>
  <cdr:relSizeAnchor xmlns:cdr="http://schemas.openxmlformats.org/drawingml/2006/chartDrawing">
    <cdr:from>
      <cdr:x>0.54308</cdr:x>
      <cdr:y>0.01101</cdr:y>
    </cdr:from>
    <cdr:to>
      <cdr:x>0.61029</cdr:x>
      <cdr:y>0.08803</cdr:y>
    </cdr:to>
    <cdr:sp macro="" textlink="">
      <cdr:nvSpPr>
        <cdr:cNvPr id="2062" name="Texto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91396" y="50800"/>
          <a:ext cx="419303" cy="3330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Agres-</a:t>
          </a:r>
        </a:p>
        <a:p xmlns:a="http://schemas.openxmlformats.org/drawingml/2006/main">
          <a:pPr algn="ctr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sivo</a:t>
          </a:r>
        </a:p>
      </cdr:txBody>
    </cdr:sp>
  </cdr:relSizeAnchor>
  <cdr:relSizeAnchor xmlns:cdr="http://schemas.openxmlformats.org/drawingml/2006/chartDrawing">
    <cdr:from>
      <cdr:x>0.62654</cdr:x>
      <cdr:y>0.01101</cdr:y>
    </cdr:from>
    <cdr:to>
      <cdr:x>0.70581</cdr:x>
      <cdr:y>0.08803</cdr:y>
    </cdr:to>
    <cdr:sp macro="" textlink="">
      <cdr:nvSpPr>
        <cdr:cNvPr id="2063" name="Texto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2068" y="50800"/>
          <a:ext cx="494562" cy="3330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Respon-</a:t>
          </a:r>
        </a:p>
        <a:p xmlns:a="http://schemas.openxmlformats.org/drawingml/2006/main">
          <a:pPr algn="ctr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sável</a:t>
          </a:r>
        </a:p>
      </cdr:txBody>
    </cdr:sp>
  </cdr:relSizeAnchor>
  <cdr:relSizeAnchor xmlns:cdr="http://schemas.openxmlformats.org/drawingml/2006/chartDrawing">
    <cdr:from>
      <cdr:x>0.7191</cdr:x>
      <cdr:y>0.01004</cdr:y>
    </cdr:from>
    <cdr:to>
      <cdr:x>0.72058</cdr:x>
      <cdr:y>0.01664</cdr:y>
    </cdr:to>
    <cdr:sp macro="" textlink="">
      <cdr:nvSpPr>
        <cdr:cNvPr id="2064" name="Texto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89569" y="46571"/>
          <a:ext cx="9216" cy="285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Avaliação Correcta</a:t>
          </a:r>
        </a:p>
      </cdr:txBody>
    </cdr:sp>
  </cdr:relSizeAnchor>
  <cdr:relSizeAnchor xmlns:cdr="http://schemas.openxmlformats.org/drawingml/2006/chartDrawing">
    <cdr:from>
      <cdr:x>0.81462</cdr:x>
      <cdr:y>0.04011</cdr:y>
    </cdr:from>
    <cdr:to>
      <cdr:x>0.89389</cdr:x>
      <cdr:y>0.08412</cdr:y>
    </cdr:to>
    <cdr:sp macro="" textlink="">
      <cdr:nvSpPr>
        <cdr:cNvPr id="2065" name="Texto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5501" y="176616"/>
          <a:ext cx="494562" cy="1903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Cordato</a:t>
          </a:r>
        </a:p>
      </cdr:txBody>
    </cdr:sp>
  </cdr:relSizeAnchor>
  <cdr:relSizeAnchor xmlns:cdr="http://schemas.openxmlformats.org/drawingml/2006/chartDrawing">
    <cdr:from>
      <cdr:x>0.91654</cdr:x>
      <cdr:y>0.01101</cdr:y>
    </cdr:from>
    <cdr:to>
      <cdr:x>0.99434</cdr:x>
      <cdr:y>0.08803</cdr:y>
    </cdr:to>
    <cdr:sp macro="" textlink="">
      <cdr:nvSpPr>
        <cdr:cNvPr id="2066" name="Texto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21366" y="50800"/>
          <a:ext cx="485346" cy="3330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Comuni-</a:t>
          </a:r>
        </a:p>
        <a:p xmlns:a="http://schemas.openxmlformats.org/drawingml/2006/main">
          <a:pPr algn="ctr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cativo</a:t>
          </a:r>
        </a:p>
      </cdr:txBody>
    </cdr:sp>
  </cdr:relSizeAnchor>
  <cdr:relSizeAnchor xmlns:cdr="http://schemas.openxmlformats.org/drawingml/2006/chartDrawing">
    <cdr:from>
      <cdr:x>0.32152</cdr:x>
      <cdr:y>0.95599</cdr:y>
    </cdr:from>
    <cdr:to>
      <cdr:x>0.40251</cdr:x>
      <cdr:y>1</cdr:y>
    </cdr:to>
    <cdr:sp macro="" textlink="">
      <cdr:nvSpPr>
        <cdr:cNvPr id="2067" name="Texto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9080" y="4196375"/>
          <a:ext cx="505314" cy="1903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Incerteza</a:t>
          </a:r>
        </a:p>
      </cdr:txBody>
    </cdr:sp>
  </cdr:relSizeAnchor>
  <cdr:relSizeAnchor xmlns:cdr="http://schemas.openxmlformats.org/drawingml/2006/chartDrawing">
    <cdr:from>
      <cdr:x>0.42442</cdr:x>
      <cdr:y>0.95599</cdr:y>
    </cdr:from>
    <cdr:to>
      <cdr:x>0.49778</cdr:x>
      <cdr:y>1</cdr:y>
    </cdr:to>
    <cdr:sp macro="" textlink="">
      <cdr:nvSpPr>
        <cdr:cNvPr id="2068" name="Texto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1089" y="4196375"/>
          <a:ext cx="457700" cy="1903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Inactivo</a:t>
          </a:r>
        </a:p>
      </cdr:txBody>
    </cdr:sp>
  </cdr:relSizeAnchor>
  <cdr:relSizeAnchor xmlns:cdr="http://schemas.openxmlformats.org/drawingml/2006/chartDrawing">
    <cdr:from>
      <cdr:x>0.52634</cdr:x>
      <cdr:y>0.95599</cdr:y>
    </cdr:from>
    <cdr:to>
      <cdr:x>0.59355</cdr:x>
      <cdr:y>1</cdr:y>
    </cdr:to>
    <cdr:sp macro="" textlink="">
      <cdr:nvSpPr>
        <cdr:cNvPr id="2069" name="Texto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6954" y="4182631"/>
          <a:ext cx="419303" cy="1903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Inibido</a:t>
          </a:r>
        </a:p>
      </cdr:txBody>
    </cdr:sp>
  </cdr:relSizeAnchor>
  <cdr:relSizeAnchor xmlns:cdr="http://schemas.openxmlformats.org/drawingml/2006/chartDrawing">
    <cdr:from>
      <cdr:x>0.6034</cdr:x>
      <cdr:y>0.95599</cdr:y>
    </cdr:from>
    <cdr:to>
      <cdr:x>0.6935</cdr:x>
      <cdr:y>1</cdr:y>
    </cdr:to>
    <cdr:sp macro="" textlink="">
      <cdr:nvSpPr>
        <cdr:cNvPr id="2070" name="Texto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67693" y="4196375"/>
          <a:ext cx="562142" cy="1903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Irrespons.</a:t>
          </a:r>
        </a:p>
      </cdr:txBody>
    </cdr:sp>
  </cdr:relSizeAnchor>
  <cdr:relSizeAnchor xmlns:cdr="http://schemas.openxmlformats.org/drawingml/2006/chartDrawing">
    <cdr:from>
      <cdr:x>0.71073</cdr:x>
      <cdr:y>0.95599</cdr:y>
    </cdr:from>
    <cdr:to>
      <cdr:x>0.77794</cdr:x>
      <cdr:y>1</cdr:y>
    </cdr:to>
    <cdr:sp macro="" textlink="">
      <cdr:nvSpPr>
        <cdr:cNvPr id="2071" name="Texto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7348" y="4182631"/>
          <a:ext cx="419303" cy="1903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Critico</a:t>
          </a:r>
        </a:p>
      </cdr:txBody>
    </cdr:sp>
  </cdr:relSizeAnchor>
  <cdr:relSizeAnchor xmlns:cdr="http://schemas.openxmlformats.org/drawingml/2006/chartDrawing">
    <cdr:from>
      <cdr:x>0.78853</cdr:x>
      <cdr:y>0.95599</cdr:y>
    </cdr:from>
    <cdr:to>
      <cdr:x>0.88626</cdr:x>
      <cdr:y>1</cdr:y>
    </cdr:to>
    <cdr:sp macro="" textlink="">
      <cdr:nvSpPr>
        <cdr:cNvPr id="2072" name="Texto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22695" y="4182631"/>
          <a:ext cx="609754" cy="1903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Desacordo</a:t>
          </a:r>
        </a:p>
      </cdr:txBody>
    </cdr:sp>
  </cdr:relSizeAnchor>
  <cdr:relSizeAnchor xmlns:cdr="http://schemas.openxmlformats.org/drawingml/2006/chartDrawing">
    <cdr:from>
      <cdr:x>0.89808</cdr:x>
      <cdr:y>0.95599</cdr:y>
    </cdr:from>
    <cdr:to>
      <cdr:x>0.98203</cdr:x>
      <cdr:y>1</cdr:y>
    </cdr:to>
    <cdr:sp macro="" textlink="">
      <cdr:nvSpPr>
        <cdr:cNvPr id="2073" name="Texto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6173" y="4196375"/>
          <a:ext cx="523744" cy="1903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Retraído</a:t>
          </a:r>
        </a:p>
      </cdr:txBody>
    </cdr:sp>
  </cdr:relSizeAnchor>
  <cdr:relSizeAnchor xmlns:cdr="http://schemas.openxmlformats.org/drawingml/2006/chartDrawing">
    <cdr:from>
      <cdr:x>0.7191</cdr:x>
      <cdr:y>0.01101</cdr:y>
    </cdr:from>
    <cdr:to>
      <cdr:x>0.80601</cdr:x>
      <cdr:y>0.08803</cdr:y>
    </cdr:to>
    <cdr:sp macro="" textlink="">
      <cdr:nvSpPr>
        <cdr:cNvPr id="2074" name="Texto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89569" y="50800"/>
          <a:ext cx="542175" cy="3330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Avaliação</a:t>
          </a:r>
        </a:p>
        <a:p xmlns:a="http://schemas.openxmlformats.org/drawingml/2006/main">
          <a:pPr algn="ctr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Correcta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3"/>
  <sheetViews>
    <sheetView tabSelected="1" view="pageBreakPreview" zoomScaleNormal="100" workbookViewId="0">
      <selection activeCell="B2" sqref="B2"/>
    </sheetView>
  </sheetViews>
  <sheetFormatPr defaultRowHeight="12.75" x14ac:dyDescent="0.2"/>
  <cols>
    <col min="1" max="1" width="4.140625" style="178" customWidth="1"/>
    <col min="2" max="2" width="32.7109375" style="181" customWidth="1"/>
    <col min="3" max="3" width="3.140625" style="180" customWidth="1"/>
    <col min="4" max="4" width="3.42578125" style="180" customWidth="1"/>
    <col min="5" max="5" width="3" style="180" customWidth="1"/>
    <col min="6" max="6" width="2.28515625" style="180" customWidth="1"/>
    <col min="7" max="7" width="4.140625" style="180" customWidth="1"/>
    <col min="8" max="8" width="32.7109375" style="180" customWidth="1"/>
    <col min="9" max="11" width="3.140625" style="180" customWidth="1"/>
    <col min="12" max="16384" width="9.140625" style="180"/>
  </cols>
  <sheetData>
    <row r="1" spans="1:11" x14ac:dyDescent="0.2">
      <c r="B1" s="179" t="s">
        <v>217</v>
      </c>
    </row>
    <row r="2" spans="1:11" x14ac:dyDescent="0.2">
      <c r="B2" s="179" t="s">
        <v>218</v>
      </c>
    </row>
    <row r="3" spans="1:11" ht="32.25" x14ac:dyDescent="0.2">
      <c r="C3" s="182" t="s">
        <v>219</v>
      </c>
      <c r="D3" s="182" t="s">
        <v>220</v>
      </c>
      <c r="E3" s="182" t="s">
        <v>221</v>
      </c>
      <c r="I3" s="182" t="s">
        <v>219</v>
      </c>
      <c r="J3" s="182" t="s">
        <v>220</v>
      </c>
      <c r="K3" s="182" t="s">
        <v>221</v>
      </c>
    </row>
    <row r="4" spans="1:11" ht="33.950000000000003" customHeight="1" x14ac:dyDescent="0.2">
      <c r="A4" s="183">
        <v>1</v>
      </c>
      <c r="B4" s="184" t="s">
        <v>222</v>
      </c>
      <c r="C4" s="185"/>
      <c r="D4" s="185"/>
      <c r="E4" s="185"/>
      <c r="G4" s="183">
        <v>21</v>
      </c>
      <c r="H4" s="184" t="s">
        <v>223</v>
      </c>
      <c r="I4" s="185"/>
      <c r="J4" s="185"/>
      <c r="K4" s="185"/>
    </row>
    <row r="5" spans="1:11" ht="33.950000000000003" customHeight="1" x14ac:dyDescent="0.2">
      <c r="A5" s="183">
        <v>2</v>
      </c>
      <c r="B5" s="184" t="s">
        <v>224</v>
      </c>
      <c r="C5" s="185"/>
      <c r="D5" s="185"/>
      <c r="E5" s="185"/>
      <c r="G5" s="183">
        <v>22</v>
      </c>
      <c r="H5" s="184" t="s">
        <v>225</v>
      </c>
      <c r="I5" s="185"/>
      <c r="J5" s="185"/>
      <c r="K5" s="185"/>
    </row>
    <row r="6" spans="1:11" ht="33.950000000000003" customHeight="1" x14ac:dyDescent="0.2">
      <c r="A6" s="183">
        <v>3</v>
      </c>
      <c r="B6" s="184" t="s">
        <v>226</v>
      </c>
      <c r="C6" s="185"/>
      <c r="D6" s="185"/>
      <c r="E6" s="185"/>
      <c r="G6" s="183">
        <v>23</v>
      </c>
      <c r="H6" s="184" t="s">
        <v>227</v>
      </c>
      <c r="I6" s="185"/>
      <c r="J6" s="185"/>
      <c r="K6" s="185"/>
    </row>
    <row r="7" spans="1:11" ht="33.950000000000003" customHeight="1" x14ac:dyDescent="0.2">
      <c r="A7" s="183">
        <v>4</v>
      </c>
      <c r="B7" s="184" t="s">
        <v>228</v>
      </c>
      <c r="C7" s="185"/>
      <c r="D7" s="185"/>
      <c r="E7" s="185"/>
      <c r="G7" s="183">
        <v>24</v>
      </c>
      <c r="H7" s="184" t="s">
        <v>229</v>
      </c>
      <c r="I7" s="185"/>
      <c r="J7" s="185"/>
      <c r="K7" s="185"/>
    </row>
    <row r="8" spans="1:11" ht="33.950000000000003" customHeight="1" x14ac:dyDescent="0.2">
      <c r="A8" s="183">
        <v>5</v>
      </c>
      <c r="B8" s="184" t="s">
        <v>230</v>
      </c>
      <c r="C8" s="185"/>
      <c r="D8" s="185"/>
      <c r="E8" s="185"/>
      <c r="G8" s="183">
        <v>25</v>
      </c>
      <c r="H8" s="184" t="s">
        <v>231</v>
      </c>
      <c r="I8" s="185"/>
      <c r="J8" s="185"/>
      <c r="K8" s="185"/>
    </row>
    <row r="9" spans="1:11" ht="33.950000000000003" customHeight="1" x14ac:dyDescent="0.2">
      <c r="A9" s="183">
        <v>6</v>
      </c>
      <c r="B9" s="184" t="s">
        <v>232</v>
      </c>
      <c r="C9" s="185"/>
      <c r="D9" s="185"/>
      <c r="E9" s="185"/>
      <c r="G9" s="183">
        <v>26</v>
      </c>
      <c r="H9" s="184" t="s">
        <v>233</v>
      </c>
      <c r="I9" s="185"/>
      <c r="J9" s="185"/>
      <c r="K9" s="185"/>
    </row>
    <row r="10" spans="1:11" ht="33.950000000000003" customHeight="1" x14ac:dyDescent="0.2">
      <c r="A10" s="183">
        <v>7</v>
      </c>
      <c r="B10" s="184" t="s">
        <v>234</v>
      </c>
      <c r="C10" s="185"/>
      <c r="D10" s="185"/>
      <c r="E10" s="185"/>
      <c r="G10" s="183">
        <v>27</v>
      </c>
      <c r="H10" s="184" t="s">
        <v>235</v>
      </c>
      <c r="I10" s="185"/>
      <c r="J10" s="185"/>
      <c r="K10" s="185"/>
    </row>
    <row r="11" spans="1:11" ht="33.950000000000003" customHeight="1" x14ac:dyDescent="0.2">
      <c r="A11" s="183">
        <v>8</v>
      </c>
      <c r="B11" s="184" t="s">
        <v>236</v>
      </c>
      <c r="C11" s="185"/>
      <c r="D11" s="185"/>
      <c r="E11" s="185"/>
      <c r="G11" s="183">
        <v>28</v>
      </c>
      <c r="H11" s="184" t="s">
        <v>237</v>
      </c>
      <c r="I11" s="185"/>
      <c r="J11" s="185"/>
      <c r="K11" s="185"/>
    </row>
    <row r="12" spans="1:11" ht="33.950000000000003" customHeight="1" x14ac:dyDescent="0.2">
      <c r="A12" s="183">
        <v>9</v>
      </c>
      <c r="B12" s="184" t="s">
        <v>238</v>
      </c>
      <c r="C12" s="185"/>
      <c r="D12" s="185"/>
      <c r="E12" s="185"/>
      <c r="G12" s="183">
        <v>29</v>
      </c>
      <c r="H12" s="184" t="s">
        <v>239</v>
      </c>
      <c r="I12" s="185"/>
      <c r="J12" s="185"/>
      <c r="K12" s="185"/>
    </row>
    <row r="13" spans="1:11" ht="33.950000000000003" customHeight="1" x14ac:dyDescent="0.2">
      <c r="A13" s="183">
        <v>10</v>
      </c>
      <c r="B13" s="184" t="s">
        <v>240</v>
      </c>
      <c r="C13" s="185"/>
      <c r="D13" s="185"/>
      <c r="E13" s="185"/>
      <c r="G13" s="183">
        <v>30</v>
      </c>
      <c r="H13" s="184" t="s">
        <v>241</v>
      </c>
      <c r="I13" s="185"/>
      <c r="J13" s="185"/>
      <c r="K13" s="185"/>
    </row>
    <row r="14" spans="1:11" ht="33.950000000000003" customHeight="1" x14ac:dyDescent="0.2">
      <c r="A14" s="183">
        <v>11</v>
      </c>
      <c r="B14" s="184" t="s">
        <v>242</v>
      </c>
      <c r="C14" s="185"/>
      <c r="D14" s="185"/>
      <c r="E14" s="185"/>
      <c r="G14" s="183">
        <v>31</v>
      </c>
      <c r="H14" s="184" t="s">
        <v>243</v>
      </c>
      <c r="I14" s="185"/>
      <c r="J14" s="185"/>
      <c r="K14" s="185"/>
    </row>
    <row r="15" spans="1:11" ht="33.950000000000003" customHeight="1" x14ac:dyDescent="0.2">
      <c r="A15" s="183">
        <v>12</v>
      </c>
      <c r="B15" s="184" t="s">
        <v>244</v>
      </c>
      <c r="C15" s="185"/>
      <c r="D15" s="185"/>
      <c r="E15" s="185"/>
      <c r="G15" s="183">
        <v>32</v>
      </c>
      <c r="H15" s="184" t="s">
        <v>245</v>
      </c>
      <c r="I15" s="185"/>
      <c r="J15" s="185"/>
      <c r="K15" s="185"/>
    </row>
    <row r="16" spans="1:11" ht="33.950000000000003" customHeight="1" x14ac:dyDescent="0.2">
      <c r="A16" s="183">
        <v>13</v>
      </c>
      <c r="B16" s="184" t="s">
        <v>246</v>
      </c>
      <c r="C16" s="185"/>
      <c r="D16" s="185"/>
      <c r="E16" s="185"/>
      <c r="G16" s="183">
        <v>33</v>
      </c>
      <c r="H16" s="184" t="s">
        <v>247</v>
      </c>
      <c r="I16" s="185"/>
      <c r="J16" s="185"/>
      <c r="K16" s="185"/>
    </row>
    <row r="17" spans="1:11" ht="33.950000000000003" customHeight="1" x14ac:dyDescent="0.2">
      <c r="A17" s="183">
        <v>14</v>
      </c>
      <c r="B17" s="184" t="s">
        <v>248</v>
      </c>
      <c r="C17" s="185"/>
      <c r="D17" s="185"/>
      <c r="E17" s="185"/>
      <c r="G17" s="183">
        <v>34</v>
      </c>
      <c r="H17" s="184" t="s">
        <v>249</v>
      </c>
      <c r="I17" s="185"/>
      <c r="J17" s="185"/>
      <c r="K17" s="185"/>
    </row>
    <row r="18" spans="1:11" ht="33.950000000000003" customHeight="1" x14ac:dyDescent="0.2">
      <c r="A18" s="183">
        <v>15</v>
      </c>
      <c r="B18" s="184" t="s">
        <v>250</v>
      </c>
      <c r="C18" s="185"/>
      <c r="D18" s="185"/>
      <c r="E18" s="185"/>
      <c r="G18" s="183">
        <v>35</v>
      </c>
      <c r="H18" s="184" t="s">
        <v>251</v>
      </c>
      <c r="I18" s="185"/>
      <c r="J18" s="185"/>
      <c r="K18" s="185"/>
    </row>
    <row r="19" spans="1:11" ht="33.950000000000003" customHeight="1" x14ac:dyDescent="0.2">
      <c r="A19" s="183">
        <v>16</v>
      </c>
      <c r="B19" s="184" t="s">
        <v>252</v>
      </c>
      <c r="C19" s="185"/>
      <c r="D19" s="185"/>
      <c r="E19" s="185"/>
      <c r="G19" s="183">
        <v>36</v>
      </c>
      <c r="H19" s="184" t="s">
        <v>253</v>
      </c>
      <c r="I19" s="185"/>
      <c r="J19" s="185"/>
      <c r="K19" s="185"/>
    </row>
    <row r="20" spans="1:11" ht="33.950000000000003" customHeight="1" x14ac:dyDescent="0.2">
      <c r="A20" s="183">
        <v>17</v>
      </c>
      <c r="B20" s="184" t="s">
        <v>254</v>
      </c>
      <c r="C20" s="185"/>
      <c r="D20" s="185"/>
      <c r="E20" s="185"/>
      <c r="G20" s="183">
        <v>37</v>
      </c>
      <c r="H20" s="184" t="s">
        <v>255</v>
      </c>
      <c r="I20" s="185"/>
      <c r="J20" s="185"/>
      <c r="K20" s="185"/>
    </row>
    <row r="21" spans="1:11" ht="33.950000000000003" customHeight="1" x14ac:dyDescent="0.2">
      <c r="A21" s="183">
        <v>18</v>
      </c>
      <c r="B21" s="184" t="s">
        <v>256</v>
      </c>
      <c r="C21" s="185"/>
      <c r="D21" s="185"/>
      <c r="E21" s="185"/>
      <c r="G21" s="183">
        <v>38</v>
      </c>
      <c r="H21" s="184" t="s">
        <v>257</v>
      </c>
      <c r="I21" s="185"/>
      <c r="J21" s="185"/>
      <c r="K21" s="185"/>
    </row>
    <row r="22" spans="1:11" ht="33.950000000000003" customHeight="1" x14ac:dyDescent="0.2">
      <c r="A22" s="183">
        <v>19</v>
      </c>
      <c r="B22" s="184" t="s">
        <v>258</v>
      </c>
      <c r="C22" s="185"/>
      <c r="D22" s="185"/>
      <c r="E22" s="185"/>
      <c r="G22" s="183">
        <v>39</v>
      </c>
      <c r="H22" s="184" t="s">
        <v>259</v>
      </c>
      <c r="I22" s="185"/>
      <c r="J22" s="185"/>
      <c r="K22" s="185"/>
    </row>
    <row r="23" spans="1:11" ht="33.950000000000003" customHeight="1" x14ac:dyDescent="0.2">
      <c r="A23" s="183">
        <v>20</v>
      </c>
      <c r="B23" s="184" t="s">
        <v>260</v>
      </c>
      <c r="C23" s="185"/>
      <c r="D23" s="185"/>
      <c r="E23" s="185"/>
      <c r="G23" s="183">
        <v>40</v>
      </c>
      <c r="H23" s="184" t="s">
        <v>261</v>
      </c>
      <c r="I23" s="185"/>
      <c r="J23" s="185"/>
      <c r="K23" s="185"/>
    </row>
    <row r="24" spans="1:11" ht="33.950000000000003" customHeight="1" x14ac:dyDescent="0.2">
      <c r="A24" s="183">
        <v>41</v>
      </c>
      <c r="B24" s="184" t="s">
        <v>262</v>
      </c>
      <c r="C24" s="185"/>
      <c r="D24" s="185"/>
      <c r="E24" s="185"/>
      <c r="G24" s="183">
        <v>61</v>
      </c>
      <c r="H24" s="184" t="s">
        <v>263</v>
      </c>
      <c r="I24" s="185"/>
      <c r="J24" s="185"/>
      <c r="K24" s="185"/>
    </row>
    <row r="25" spans="1:11" ht="33.950000000000003" customHeight="1" x14ac:dyDescent="0.2">
      <c r="A25" s="183">
        <v>42</v>
      </c>
      <c r="B25" s="184" t="s">
        <v>264</v>
      </c>
      <c r="C25" s="185"/>
      <c r="D25" s="185"/>
      <c r="E25" s="185"/>
      <c r="G25" s="183">
        <v>62</v>
      </c>
      <c r="H25" s="184" t="s">
        <v>265</v>
      </c>
      <c r="I25" s="185"/>
      <c r="J25" s="185"/>
      <c r="K25" s="185"/>
    </row>
    <row r="26" spans="1:11" ht="33.950000000000003" customHeight="1" x14ac:dyDescent="0.2">
      <c r="A26" s="183">
        <v>43</v>
      </c>
      <c r="B26" s="184" t="s">
        <v>266</v>
      </c>
      <c r="C26" s="185"/>
      <c r="D26" s="185"/>
      <c r="E26" s="185"/>
      <c r="G26" s="183">
        <v>63</v>
      </c>
      <c r="H26" s="184" t="s">
        <v>267</v>
      </c>
      <c r="I26" s="185"/>
      <c r="J26" s="185"/>
      <c r="K26" s="185"/>
    </row>
    <row r="27" spans="1:11" ht="33.950000000000003" customHeight="1" x14ac:dyDescent="0.2">
      <c r="A27" s="183">
        <v>44</v>
      </c>
      <c r="B27" s="184" t="s">
        <v>268</v>
      </c>
      <c r="C27" s="185"/>
      <c r="D27" s="185"/>
      <c r="E27" s="185"/>
      <c r="G27" s="183">
        <v>64</v>
      </c>
      <c r="H27" s="184" t="s">
        <v>269</v>
      </c>
      <c r="I27" s="185"/>
      <c r="J27" s="185"/>
      <c r="K27" s="185"/>
    </row>
    <row r="28" spans="1:11" ht="33.950000000000003" customHeight="1" x14ac:dyDescent="0.2">
      <c r="A28" s="183">
        <v>45</v>
      </c>
      <c r="B28" s="184" t="s">
        <v>270</v>
      </c>
      <c r="C28" s="185"/>
      <c r="D28" s="185"/>
      <c r="E28" s="185"/>
      <c r="G28" s="183">
        <v>65</v>
      </c>
      <c r="H28" s="184" t="s">
        <v>271</v>
      </c>
      <c r="I28" s="185"/>
      <c r="J28" s="185"/>
      <c r="K28" s="185"/>
    </row>
    <row r="29" spans="1:11" ht="33.950000000000003" customHeight="1" x14ac:dyDescent="0.2">
      <c r="A29" s="183">
        <v>46</v>
      </c>
      <c r="B29" s="184" t="s">
        <v>272</v>
      </c>
      <c r="C29" s="185"/>
      <c r="D29" s="185"/>
      <c r="E29" s="185"/>
      <c r="G29" s="183">
        <v>66</v>
      </c>
      <c r="H29" s="184" t="s">
        <v>273</v>
      </c>
      <c r="I29" s="185"/>
      <c r="J29" s="185"/>
      <c r="K29" s="185"/>
    </row>
    <row r="30" spans="1:11" ht="33.950000000000003" customHeight="1" x14ac:dyDescent="0.2">
      <c r="A30" s="183">
        <v>47</v>
      </c>
      <c r="B30" s="184" t="s">
        <v>274</v>
      </c>
      <c r="C30" s="185"/>
      <c r="D30" s="185"/>
      <c r="E30" s="185"/>
      <c r="G30" s="183">
        <v>67</v>
      </c>
      <c r="H30" s="184" t="s">
        <v>275</v>
      </c>
      <c r="I30" s="185"/>
      <c r="J30" s="185"/>
      <c r="K30" s="185"/>
    </row>
    <row r="31" spans="1:11" ht="33.950000000000003" customHeight="1" x14ac:dyDescent="0.2">
      <c r="A31" s="183">
        <v>48</v>
      </c>
      <c r="B31" s="184" t="s">
        <v>276</v>
      </c>
      <c r="C31" s="185"/>
      <c r="D31" s="185"/>
      <c r="E31" s="185"/>
      <c r="G31" s="183">
        <v>68</v>
      </c>
      <c r="H31" s="184" t="s">
        <v>277</v>
      </c>
      <c r="I31" s="185"/>
      <c r="J31" s="185"/>
      <c r="K31" s="185"/>
    </row>
    <row r="32" spans="1:11" ht="33.950000000000003" customHeight="1" x14ac:dyDescent="0.2">
      <c r="A32" s="183">
        <v>49</v>
      </c>
      <c r="B32" s="184" t="s">
        <v>278</v>
      </c>
      <c r="C32" s="185"/>
      <c r="D32" s="185"/>
      <c r="E32" s="185"/>
      <c r="G32" s="183">
        <v>69</v>
      </c>
      <c r="H32" s="184" t="s">
        <v>279</v>
      </c>
      <c r="I32" s="185"/>
      <c r="J32" s="185"/>
      <c r="K32" s="185"/>
    </row>
    <row r="33" spans="1:11" ht="33.950000000000003" customHeight="1" x14ac:dyDescent="0.2">
      <c r="A33" s="183">
        <v>50</v>
      </c>
      <c r="B33" s="184" t="s">
        <v>280</v>
      </c>
      <c r="C33" s="185"/>
      <c r="D33" s="185"/>
      <c r="E33" s="185"/>
      <c r="G33" s="183">
        <v>70</v>
      </c>
      <c r="H33" s="184" t="s">
        <v>281</v>
      </c>
      <c r="I33" s="185"/>
      <c r="J33" s="185"/>
      <c r="K33" s="185"/>
    </row>
    <row r="34" spans="1:11" ht="33.950000000000003" customHeight="1" x14ac:dyDescent="0.2">
      <c r="A34" s="183">
        <v>51</v>
      </c>
      <c r="B34" s="184" t="s">
        <v>282</v>
      </c>
      <c r="C34" s="185"/>
      <c r="D34" s="185"/>
      <c r="E34" s="185"/>
      <c r="G34" s="183">
        <v>71</v>
      </c>
      <c r="H34" s="184" t="s">
        <v>283</v>
      </c>
      <c r="I34" s="185"/>
      <c r="J34" s="185"/>
      <c r="K34" s="185"/>
    </row>
    <row r="35" spans="1:11" ht="33.950000000000003" customHeight="1" x14ac:dyDescent="0.2">
      <c r="A35" s="183">
        <v>52</v>
      </c>
      <c r="B35" s="184" t="s">
        <v>284</v>
      </c>
      <c r="C35" s="185"/>
      <c r="D35" s="185"/>
      <c r="E35" s="185"/>
      <c r="G35" s="183">
        <v>72</v>
      </c>
      <c r="H35" s="184" t="s">
        <v>285</v>
      </c>
      <c r="I35" s="185"/>
      <c r="J35" s="185"/>
      <c r="K35" s="185"/>
    </row>
    <row r="36" spans="1:11" ht="33.950000000000003" customHeight="1" x14ac:dyDescent="0.2">
      <c r="A36" s="183">
        <v>53</v>
      </c>
      <c r="B36" s="184" t="s">
        <v>286</v>
      </c>
      <c r="C36" s="185"/>
      <c r="D36" s="185"/>
      <c r="E36" s="185"/>
      <c r="G36" s="183">
        <v>73</v>
      </c>
      <c r="H36" s="184" t="s">
        <v>287</v>
      </c>
      <c r="I36" s="185"/>
      <c r="J36" s="185"/>
      <c r="K36" s="185"/>
    </row>
    <row r="37" spans="1:11" ht="33.950000000000003" customHeight="1" x14ac:dyDescent="0.2">
      <c r="A37" s="183">
        <v>54</v>
      </c>
      <c r="B37" s="184" t="s">
        <v>288</v>
      </c>
      <c r="C37" s="185"/>
      <c r="D37" s="185"/>
      <c r="E37" s="185"/>
      <c r="G37" s="183">
        <v>74</v>
      </c>
      <c r="H37" s="184" t="s">
        <v>289</v>
      </c>
      <c r="I37" s="185"/>
      <c r="J37" s="185"/>
      <c r="K37" s="185"/>
    </row>
    <row r="38" spans="1:11" ht="33.950000000000003" customHeight="1" x14ac:dyDescent="0.2">
      <c r="A38" s="183">
        <v>55</v>
      </c>
      <c r="B38" s="184" t="s">
        <v>290</v>
      </c>
      <c r="C38" s="185"/>
      <c r="D38" s="185"/>
      <c r="E38" s="185"/>
      <c r="G38" s="183">
        <v>75</v>
      </c>
      <c r="H38" s="184" t="s">
        <v>291</v>
      </c>
      <c r="I38" s="185"/>
      <c r="J38" s="185"/>
      <c r="K38" s="185"/>
    </row>
    <row r="39" spans="1:11" ht="33.950000000000003" customHeight="1" x14ac:dyDescent="0.2">
      <c r="A39" s="183">
        <v>56</v>
      </c>
      <c r="B39" s="184" t="s">
        <v>292</v>
      </c>
      <c r="C39" s="185"/>
      <c r="D39" s="185"/>
      <c r="E39" s="185"/>
      <c r="G39" s="183">
        <v>76</v>
      </c>
      <c r="H39" s="184" t="s">
        <v>293</v>
      </c>
      <c r="I39" s="185"/>
      <c r="J39" s="185"/>
      <c r="K39" s="185"/>
    </row>
    <row r="40" spans="1:11" ht="33.950000000000003" customHeight="1" x14ac:dyDescent="0.2">
      <c r="A40" s="183">
        <v>57</v>
      </c>
      <c r="B40" s="184" t="s">
        <v>294</v>
      </c>
      <c r="C40" s="185"/>
      <c r="D40" s="185"/>
      <c r="E40" s="185"/>
      <c r="G40" s="183">
        <v>77</v>
      </c>
      <c r="H40" s="184" t="s">
        <v>295</v>
      </c>
      <c r="I40" s="185"/>
      <c r="J40" s="185"/>
      <c r="K40" s="185"/>
    </row>
    <row r="41" spans="1:11" ht="33.950000000000003" customHeight="1" x14ac:dyDescent="0.2">
      <c r="A41" s="183">
        <v>58</v>
      </c>
      <c r="B41" s="184" t="s">
        <v>296</v>
      </c>
      <c r="C41" s="185"/>
      <c r="D41" s="185"/>
      <c r="E41" s="185"/>
      <c r="G41" s="183">
        <v>78</v>
      </c>
      <c r="H41" s="184" t="s">
        <v>297</v>
      </c>
      <c r="I41" s="185"/>
      <c r="J41" s="185"/>
      <c r="K41" s="185"/>
    </row>
    <row r="42" spans="1:11" ht="33.950000000000003" customHeight="1" x14ac:dyDescent="0.2">
      <c r="A42" s="183">
        <v>59</v>
      </c>
      <c r="B42" s="184" t="s">
        <v>298</v>
      </c>
      <c r="C42" s="185"/>
      <c r="D42" s="185"/>
      <c r="E42" s="185"/>
      <c r="G42" s="183">
        <v>79</v>
      </c>
      <c r="H42" s="184" t="s">
        <v>299</v>
      </c>
      <c r="I42" s="185"/>
      <c r="J42" s="185"/>
      <c r="K42" s="185"/>
    </row>
    <row r="43" spans="1:11" ht="33.950000000000003" customHeight="1" x14ac:dyDescent="0.2">
      <c r="A43" s="183">
        <v>60</v>
      </c>
      <c r="B43" s="184" t="s">
        <v>300</v>
      </c>
      <c r="C43" s="185"/>
      <c r="D43" s="185"/>
      <c r="E43" s="185"/>
      <c r="G43" s="183">
        <v>80</v>
      </c>
      <c r="H43" s="184" t="s">
        <v>301</v>
      </c>
      <c r="I43" s="185"/>
      <c r="J43" s="185"/>
      <c r="K43" s="185"/>
    </row>
    <row r="44" spans="1:11" ht="33.950000000000003" customHeight="1" x14ac:dyDescent="0.2">
      <c r="A44" s="183">
        <v>81</v>
      </c>
      <c r="B44" s="184" t="s">
        <v>302</v>
      </c>
      <c r="C44" s="185"/>
      <c r="D44" s="185"/>
      <c r="E44" s="185"/>
      <c r="G44" s="183">
        <v>101</v>
      </c>
      <c r="H44" s="184" t="s">
        <v>303</v>
      </c>
      <c r="I44" s="185"/>
      <c r="J44" s="185"/>
      <c r="K44" s="185"/>
    </row>
    <row r="45" spans="1:11" ht="33.950000000000003" customHeight="1" x14ac:dyDescent="0.2">
      <c r="A45" s="183">
        <v>82</v>
      </c>
      <c r="B45" s="184" t="s">
        <v>304</v>
      </c>
      <c r="C45" s="185"/>
      <c r="D45" s="185"/>
      <c r="E45" s="185"/>
      <c r="G45" s="183">
        <v>102</v>
      </c>
      <c r="H45" s="184" t="s">
        <v>305</v>
      </c>
      <c r="I45" s="185"/>
      <c r="J45" s="185"/>
      <c r="K45" s="185"/>
    </row>
    <row r="46" spans="1:11" ht="33.950000000000003" customHeight="1" x14ac:dyDescent="0.2">
      <c r="A46" s="183">
        <v>83</v>
      </c>
      <c r="B46" s="184" t="s">
        <v>306</v>
      </c>
      <c r="C46" s="185"/>
      <c r="D46" s="185"/>
      <c r="E46" s="185"/>
      <c r="G46" s="183">
        <v>103</v>
      </c>
      <c r="H46" s="184" t="s">
        <v>307</v>
      </c>
      <c r="I46" s="185"/>
      <c r="J46" s="185"/>
      <c r="K46" s="185"/>
    </row>
    <row r="47" spans="1:11" ht="33.950000000000003" customHeight="1" x14ac:dyDescent="0.2">
      <c r="A47" s="183">
        <v>84</v>
      </c>
      <c r="B47" s="184" t="s">
        <v>308</v>
      </c>
      <c r="C47" s="185"/>
      <c r="D47" s="185"/>
      <c r="E47" s="185"/>
      <c r="G47" s="183">
        <v>104</v>
      </c>
      <c r="H47" s="184" t="s">
        <v>309</v>
      </c>
      <c r="I47" s="185"/>
      <c r="J47" s="185"/>
      <c r="K47" s="185"/>
    </row>
    <row r="48" spans="1:11" ht="33.950000000000003" customHeight="1" x14ac:dyDescent="0.2">
      <c r="A48" s="183">
        <v>85</v>
      </c>
      <c r="B48" s="184" t="s">
        <v>310</v>
      </c>
      <c r="C48" s="185"/>
      <c r="D48" s="185"/>
      <c r="E48" s="185"/>
      <c r="G48" s="183">
        <v>105</v>
      </c>
      <c r="H48" s="184" t="s">
        <v>311</v>
      </c>
      <c r="I48" s="185"/>
      <c r="J48" s="185"/>
      <c r="K48" s="185"/>
    </row>
    <row r="49" spans="1:11" ht="33.950000000000003" customHeight="1" x14ac:dyDescent="0.2">
      <c r="A49" s="183">
        <v>86</v>
      </c>
      <c r="B49" s="184" t="s">
        <v>312</v>
      </c>
      <c r="C49" s="185"/>
      <c r="D49" s="185"/>
      <c r="E49" s="185"/>
      <c r="G49" s="183">
        <v>106</v>
      </c>
      <c r="H49" s="184" t="s">
        <v>313</v>
      </c>
      <c r="I49" s="185"/>
      <c r="J49" s="185"/>
      <c r="K49" s="185"/>
    </row>
    <row r="50" spans="1:11" ht="33.950000000000003" customHeight="1" x14ac:dyDescent="0.2">
      <c r="A50" s="183">
        <v>87</v>
      </c>
      <c r="B50" s="184" t="s">
        <v>314</v>
      </c>
      <c r="C50" s="185"/>
      <c r="D50" s="185"/>
      <c r="E50" s="185"/>
      <c r="G50" s="183">
        <v>107</v>
      </c>
      <c r="H50" s="184" t="s">
        <v>315</v>
      </c>
      <c r="I50" s="185"/>
      <c r="J50" s="185"/>
      <c r="K50" s="185"/>
    </row>
    <row r="51" spans="1:11" ht="33.950000000000003" customHeight="1" x14ac:dyDescent="0.2">
      <c r="A51" s="183">
        <v>88</v>
      </c>
      <c r="B51" s="184" t="s">
        <v>316</v>
      </c>
      <c r="C51" s="185"/>
      <c r="D51" s="185"/>
      <c r="E51" s="185"/>
      <c r="G51" s="183">
        <v>108</v>
      </c>
      <c r="H51" s="184" t="s">
        <v>317</v>
      </c>
      <c r="I51" s="185"/>
      <c r="J51" s="185"/>
      <c r="K51" s="185"/>
    </row>
    <row r="52" spans="1:11" ht="33.950000000000003" customHeight="1" x14ac:dyDescent="0.2">
      <c r="A52" s="183">
        <v>89</v>
      </c>
      <c r="B52" s="184" t="s">
        <v>318</v>
      </c>
      <c r="C52" s="185"/>
      <c r="D52" s="185"/>
      <c r="E52" s="185"/>
      <c r="G52" s="183">
        <v>109</v>
      </c>
      <c r="H52" s="184" t="s">
        <v>319</v>
      </c>
      <c r="I52" s="185"/>
      <c r="J52" s="185"/>
      <c r="K52" s="185"/>
    </row>
    <row r="53" spans="1:11" ht="33.950000000000003" customHeight="1" x14ac:dyDescent="0.2">
      <c r="A53" s="183">
        <v>90</v>
      </c>
      <c r="B53" s="184" t="s">
        <v>320</v>
      </c>
      <c r="C53" s="185"/>
      <c r="D53" s="185"/>
      <c r="E53" s="185"/>
      <c r="G53" s="183">
        <v>110</v>
      </c>
      <c r="H53" s="184" t="s">
        <v>321</v>
      </c>
      <c r="I53" s="185"/>
      <c r="J53" s="185"/>
      <c r="K53" s="185"/>
    </row>
    <row r="54" spans="1:11" ht="33.950000000000003" customHeight="1" x14ac:dyDescent="0.2">
      <c r="A54" s="183">
        <v>91</v>
      </c>
      <c r="B54" s="184" t="s">
        <v>322</v>
      </c>
      <c r="C54" s="185"/>
      <c r="D54" s="185"/>
      <c r="E54" s="185"/>
      <c r="G54" s="183">
        <v>111</v>
      </c>
      <c r="H54" s="184" t="s">
        <v>323</v>
      </c>
      <c r="I54" s="185"/>
      <c r="J54" s="185"/>
      <c r="K54" s="185"/>
    </row>
    <row r="55" spans="1:11" ht="33.950000000000003" customHeight="1" x14ac:dyDescent="0.2">
      <c r="A55" s="183">
        <v>92</v>
      </c>
      <c r="B55" s="184" t="s">
        <v>324</v>
      </c>
      <c r="C55" s="185"/>
      <c r="D55" s="185"/>
      <c r="E55" s="185"/>
      <c r="G55" s="183">
        <v>112</v>
      </c>
      <c r="H55" s="184" t="s">
        <v>325</v>
      </c>
      <c r="I55" s="185"/>
      <c r="J55" s="185"/>
      <c r="K55" s="185"/>
    </row>
    <row r="56" spans="1:11" ht="33.950000000000003" customHeight="1" x14ac:dyDescent="0.2">
      <c r="A56" s="183">
        <v>93</v>
      </c>
      <c r="B56" s="184" t="s">
        <v>326</v>
      </c>
      <c r="C56" s="185"/>
      <c r="D56" s="185"/>
      <c r="E56" s="185"/>
      <c r="G56" s="183">
        <v>113</v>
      </c>
      <c r="H56" s="184" t="s">
        <v>327</v>
      </c>
      <c r="I56" s="185"/>
      <c r="J56" s="185"/>
      <c r="K56" s="185"/>
    </row>
    <row r="57" spans="1:11" ht="33.950000000000003" customHeight="1" x14ac:dyDescent="0.2">
      <c r="A57" s="183">
        <v>94</v>
      </c>
      <c r="B57" s="184" t="s">
        <v>328</v>
      </c>
      <c r="C57" s="185"/>
      <c r="D57" s="185"/>
      <c r="E57" s="185"/>
      <c r="G57" s="183">
        <v>114</v>
      </c>
      <c r="H57" s="184" t="s">
        <v>329</v>
      </c>
      <c r="I57" s="185"/>
      <c r="J57" s="185"/>
      <c r="K57" s="185"/>
    </row>
    <row r="58" spans="1:11" ht="33.950000000000003" customHeight="1" x14ac:dyDescent="0.2">
      <c r="A58" s="183">
        <v>95</v>
      </c>
      <c r="B58" s="184" t="s">
        <v>330</v>
      </c>
      <c r="C58" s="185"/>
      <c r="D58" s="185"/>
      <c r="E58" s="185"/>
      <c r="G58" s="183">
        <v>115</v>
      </c>
      <c r="H58" s="184" t="s">
        <v>331</v>
      </c>
      <c r="I58" s="185"/>
      <c r="J58" s="185"/>
      <c r="K58" s="185"/>
    </row>
    <row r="59" spans="1:11" ht="33.950000000000003" customHeight="1" x14ac:dyDescent="0.2">
      <c r="A59" s="183">
        <v>96</v>
      </c>
      <c r="B59" s="184" t="s">
        <v>332</v>
      </c>
      <c r="C59" s="185"/>
      <c r="D59" s="185"/>
      <c r="E59" s="185"/>
      <c r="G59" s="183">
        <v>116</v>
      </c>
      <c r="H59" s="184" t="s">
        <v>333</v>
      </c>
      <c r="I59" s="185"/>
      <c r="J59" s="185"/>
      <c r="K59" s="185"/>
    </row>
    <row r="60" spans="1:11" ht="33.950000000000003" customHeight="1" x14ac:dyDescent="0.2">
      <c r="A60" s="183">
        <v>97</v>
      </c>
      <c r="B60" s="184" t="s">
        <v>334</v>
      </c>
      <c r="C60" s="185"/>
      <c r="D60" s="185"/>
      <c r="E60" s="185"/>
      <c r="G60" s="183">
        <v>117</v>
      </c>
      <c r="H60" s="184" t="s">
        <v>335</v>
      </c>
      <c r="I60" s="185"/>
      <c r="J60" s="185"/>
      <c r="K60" s="185"/>
    </row>
    <row r="61" spans="1:11" ht="33.950000000000003" customHeight="1" x14ac:dyDescent="0.2">
      <c r="A61" s="183">
        <v>98</v>
      </c>
      <c r="B61" s="184" t="s">
        <v>336</v>
      </c>
      <c r="C61" s="185"/>
      <c r="D61" s="185"/>
      <c r="E61" s="185"/>
      <c r="G61" s="183">
        <v>118</v>
      </c>
      <c r="H61" s="184" t="s">
        <v>337</v>
      </c>
      <c r="I61" s="185"/>
      <c r="J61" s="185"/>
      <c r="K61" s="185"/>
    </row>
    <row r="62" spans="1:11" ht="33.950000000000003" customHeight="1" x14ac:dyDescent="0.2">
      <c r="A62" s="183">
        <v>99</v>
      </c>
      <c r="B62" s="184" t="s">
        <v>338</v>
      </c>
      <c r="C62" s="185"/>
      <c r="D62" s="185"/>
      <c r="E62" s="185"/>
      <c r="G62" s="183">
        <v>119</v>
      </c>
      <c r="H62" s="184" t="s">
        <v>339</v>
      </c>
      <c r="I62" s="185"/>
      <c r="J62" s="185"/>
      <c r="K62" s="185"/>
    </row>
    <row r="63" spans="1:11" ht="33.950000000000003" customHeight="1" x14ac:dyDescent="0.2">
      <c r="A63" s="183">
        <v>100</v>
      </c>
      <c r="B63" s="184" t="s">
        <v>340</v>
      </c>
      <c r="C63" s="185"/>
      <c r="D63" s="185"/>
      <c r="E63" s="185"/>
      <c r="G63" s="183">
        <v>120</v>
      </c>
      <c r="H63" s="184" t="s">
        <v>341</v>
      </c>
      <c r="I63" s="185"/>
      <c r="J63" s="185"/>
      <c r="K63" s="185"/>
    </row>
    <row r="64" spans="1:11" ht="33.950000000000003" customHeight="1" x14ac:dyDescent="0.2">
      <c r="A64" s="183">
        <v>121</v>
      </c>
      <c r="B64" s="184" t="s">
        <v>342</v>
      </c>
      <c r="C64" s="185"/>
      <c r="D64" s="185"/>
      <c r="E64" s="185"/>
      <c r="G64" s="183">
        <v>141</v>
      </c>
      <c r="H64" s="184" t="s">
        <v>343</v>
      </c>
      <c r="I64" s="185"/>
      <c r="J64" s="185"/>
      <c r="K64" s="185"/>
    </row>
    <row r="65" spans="1:11" ht="33.950000000000003" customHeight="1" x14ac:dyDescent="0.2">
      <c r="A65" s="183">
        <v>122</v>
      </c>
      <c r="B65" s="184" t="s">
        <v>344</v>
      </c>
      <c r="C65" s="185"/>
      <c r="D65" s="185"/>
      <c r="E65" s="185"/>
      <c r="G65" s="183">
        <v>142</v>
      </c>
      <c r="H65" s="184" t="s">
        <v>345</v>
      </c>
      <c r="I65" s="185"/>
      <c r="J65" s="185"/>
      <c r="K65" s="185"/>
    </row>
    <row r="66" spans="1:11" ht="33.950000000000003" customHeight="1" x14ac:dyDescent="0.2">
      <c r="A66" s="183">
        <v>123</v>
      </c>
      <c r="B66" s="184" t="s">
        <v>346</v>
      </c>
      <c r="C66" s="185"/>
      <c r="D66" s="185"/>
      <c r="E66" s="185"/>
      <c r="G66" s="183">
        <v>143</v>
      </c>
      <c r="H66" s="184" t="s">
        <v>347</v>
      </c>
      <c r="I66" s="185"/>
      <c r="J66" s="185"/>
      <c r="K66" s="185"/>
    </row>
    <row r="67" spans="1:11" ht="33.950000000000003" customHeight="1" x14ac:dyDescent="0.2">
      <c r="A67" s="183">
        <v>124</v>
      </c>
      <c r="B67" s="184" t="s">
        <v>348</v>
      </c>
      <c r="C67" s="185"/>
      <c r="D67" s="185"/>
      <c r="E67" s="185"/>
      <c r="G67" s="183">
        <v>144</v>
      </c>
      <c r="H67" s="184" t="s">
        <v>349</v>
      </c>
      <c r="I67" s="185"/>
      <c r="J67" s="185"/>
      <c r="K67" s="185"/>
    </row>
    <row r="68" spans="1:11" ht="33.950000000000003" customHeight="1" x14ac:dyDescent="0.2">
      <c r="A68" s="183">
        <v>125</v>
      </c>
      <c r="B68" s="184" t="s">
        <v>350</v>
      </c>
      <c r="C68" s="185"/>
      <c r="D68" s="185"/>
      <c r="E68" s="185"/>
      <c r="G68" s="183">
        <v>145</v>
      </c>
      <c r="H68" s="184" t="s">
        <v>351</v>
      </c>
      <c r="I68" s="185"/>
      <c r="J68" s="185"/>
      <c r="K68" s="185"/>
    </row>
    <row r="69" spans="1:11" ht="33.950000000000003" customHeight="1" x14ac:dyDescent="0.2">
      <c r="A69" s="183">
        <v>126</v>
      </c>
      <c r="B69" s="184" t="s">
        <v>352</v>
      </c>
      <c r="C69" s="185"/>
      <c r="D69" s="185"/>
      <c r="E69" s="185"/>
      <c r="G69" s="183">
        <v>146</v>
      </c>
      <c r="H69" s="184" t="s">
        <v>353</v>
      </c>
      <c r="I69" s="185"/>
      <c r="J69" s="185"/>
      <c r="K69" s="185"/>
    </row>
    <row r="70" spans="1:11" ht="33.950000000000003" customHeight="1" x14ac:dyDescent="0.2">
      <c r="A70" s="183">
        <v>127</v>
      </c>
      <c r="B70" s="184" t="s">
        <v>354</v>
      </c>
      <c r="C70" s="185"/>
      <c r="D70" s="185"/>
      <c r="E70" s="185"/>
      <c r="G70" s="183">
        <v>147</v>
      </c>
      <c r="H70" s="184" t="s">
        <v>355</v>
      </c>
      <c r="I70" s="185"/>
      <c r="J70" s="185"/>
      <c r="K70" s="185"/>
    </row>
    <row r="71" spans="1:11" ht="33.950000000000003" customHeight="1" x14ac:dyDescent="0.2">
      <c r="A71" s="183">
        <v>128</v>
      </c>
      <c r="B71" s="184" t="s">
        <v>356</v>
      </c>
      <c r="C71" s="185"/>
      <c r="D71" s="185"/>
      <c r="E71" s="185"/>
      <c r="G71" s="183">
        <v>148</v>
      </c>
      <c r="H71" s="184" t="s">
        <v>357</v>
      </c>
      <c r="I71" s="185"/>
      <c r="J71" s="185"/>
      <c r="K71" s="185"/>
    </row>
    <row r="72" spans="1:11" ht="33.950000000000003" customHeight="1" x14ac:dyDescent="0.2">
      <c r="A72" s="183">
        <v>129</v>
      </c>
      <c r="B72" s="184" t="s">
        <v>358</v>
      </c>
      <c r="C72" s="185"/>
      <c r="D72" s="185"/>
      <c r="E72" s="185"/>
      <c r="G72" s="183">
        <v>149</v>
      </c>
      <c r="H72" s="184" t="s">
        <v>359</v>
      </c>
      <c r="I72" s="185"/>
      <c r="J72" s="185"/>
      <c r="K72" s="185"/>
    </row>
    <row r="73" spans="1:11" ht="33.950000000000003" customHeight="1" x14ac:dyDescent="0.2">
      <c r="A73" s="183">
        <v>130</v>
      </c>
      <c r="B73" s="184" t="s">
        <v>360</v>
      </c>
      <c r="C73" s="185"/>
      <c r="D73" s="185"/>
      <c r="E73" s="185"/>
      <c r="G73" s="183">
        <v>150</v>
      </c>
      <c r="H73" s="184" t="s">
        <v>361</v>
      </c>
      <c r="I73" s="185"/>
      <c r="J73" s="185"/>
      <c r="K73" s="185"/>
    </row>
    <row r="74" spans="1:11" ht="33.950000000000003" customHeight="1" x14ac:dyDescent="0.2">
      <c r="A74" s="183">
        <v>131</v>
      </c>
      <c r="B74" s="184" t="s">
        <v>362</v>
      </c>
      <c r="C74" s="185"/>
      <c r="D74" s="185"/>
      <c r="E74" s="185"/>
      <c r="G74" s="183">
        <v>151</v>
      </c>
      <c r="H74" s="184" t="s">
        <v>363</v>
      </c>
      <c r="I74" s="185"/>
      <c r="J74" s="185"/>
      <c r="K74" s="185"/>
    </row>
    <row r="75" spans="1:11" ht="33.950000000000003" customHeight="1" x14ac:dyDescent="0.2">
      <c r="A75" s="183">
        <v>132</v>
      </c>
      <c r="B75" s="184" t="s">
        <v>364</v>
      </c>
      <c r="C75" s="185"/>
      <c r="D75" s="185"/>
      <c r="E75" s="185"/>
      <c r="G75" s="183">
        <v>152</v>
      </c>
      <c r="H75" s="184" t="s">
        <v>365</v>
      </c>
      <c r="I75" s="185"/>
      <c r="J75" s="185"/>
      <c r="K75" s="185"/>
    </row>
    <row r="76" spans="1:11" ht="33.950000000000003" customHeight="1" x14ac:dyDescent="0.2">
      <c r="A76" s="183">
        <v>133</v>
      </c>
      <c r="B76" s="184" t="s">
        <v>366</v>
      </c>
      <c r="C76" s="185"/>
      <c r="D76" s="185"/>
      <c r="E76" s="185"/>
      <c r="G76" s="183">
        <v>153</v>
      </c>
      <c r="H76" s="184" t="s">
        <v>367</v>
      </c>
      <c r="I76" s="185"/>
      <c r="J76" s="185"/>
      <c r="K76" s="185"/>
    </row>
    <row r="77" spans="1:11" ht="33.950000000000003" customHeight="1" x14ac:dyDescent="0.2">
      <c r="A77" s="183">
        <v>134</v>
      </c>
      <c r="B77" s="184" t="s">
        <v>368</v>
      </c>
      <c r="C77" s="185"/>
      <c r="D77" s="185"/>
      <c r="E77" s="185"/>
      <c r="G77" s="183">
        <v>154</v>
      </c>
      <c r="H77" s="184" t="s">
        <v>369</v>
      </c>
      <c r="I77" s="185"/>
      <c r="J77" s="185"/>
      <c r="K77" s="185"/>
    </row>
    <row r="78" spans="1:11" ht="33.950000000000003" customHeight="1" x14ac:dyDescent="0.2">
      <c r="A78" s="183">
        <v>135</v>
      </c>
      <c r="B78" s="184" t="s">
        <v>370</v>
      </c>
      <c r="C78" s="185"/>
      <c r="D78" s="185"/>
      <c r="E78" s="185"/>
      <c r="G78" s="183">
        <v>155</v>
      </c>
      <c r="H78" s="184" t="s">
        <v>371</v>
      </c>
      <c r="I78" s="185"/>
      <c r="J78" s="185"/>
      <c r="K78" s="185"/>
    </row>
    <row r="79" spans="1:11" ht="33.950000000000003" customHeight="1" x14ac:dyDescent="0.2">
      <c r="A79" s="183">
        <v>136</v>
      </c>
      <c r="B79" s="184" t="s">
        <v>372</v>
      </c>
      <c r="C79" s="185"/>
      <c r="D79" s="185"/>
      <c r="E79" s="185"/>
      <c r="G79" s="183">
        <v>156</v>
      </c>
      <c r="H79" s="184" t="s">
        <v>373</v>
      </c>
      <c r="I79" s="185"/>
      <c r="J79" s="185"/>
      <c r="K79" s="185"/>
    </row>
    <row r="80" spans="1:11" ht="33.950000000000003" customHeight="1" x14ac:dyDescent="0.2">
      <c r="A80" s="183">
        <v>137</v>
      </c>
      <c r="B80" s="184" t="s">
        <v>374</v>
      </c>
      <c r="C80" s="185"/>
      <c r="D80" s="185"/>
      <c r="E80" s="185"/>
      <c r="G80" s="183">
        <v>157</v>
      </c>
      <c r="H80" s="184" t="s">
        <v>375</v>
      </c>
      <c r="I80" s="185"/>
      <c r="J80" s="185"/>
      <c r="K80" s="185"/>
    </row>
    <row r="81" spans="1:11" ht="33.950000000000003" customHeight="1" x14ac:dyDescent="0.2">
      <c r="A81" s="183">
        <v>138</v>
      </c>
      <c r="B81" s="184" t="s">
        <v>376</v>
      </c>
      <c r="C81" s="185"/>
      <c r="D81" s="185"/>
      <c r="E81" s="185"/>
      <c r="G81" s="183">
        <v>158</v>
      </c>
      <c r="H81" s="184" t="s">
        <v>377</v>
      </c>
      <c r="I81" s="185"/>
      <c r="J81" s="185"/>
      <c r="K81" s="185"/>
    </row>
    <row r="82" spans="1:11" ht="33.950000000000003" customHeight="1" x14ac:dyDescent="0.2">
      <c r="A82" s="183">
        <v>139</v>
      </c>
      <c r="B82" s="184" t="s">
        <v>378</v>
      </c>
      <c r="C82" s="185"/>
      <c r="D82" s="185"/>
      <c r="E82" s="185"/>
      <c r="G82" s="183">
        <v>159</v>
      </c>
      <c r="H82" s="184" t="s">
        <v>379</v>
      </c>
      <c r="I82" s="185"/>
      <c r="J82" s="185"/>
      <c r="K82" s="185"/>
    </row>
    <row r="83" spans="1:11" ht="33.950000000000003" customHeight="1" x14ac:dyDescent="0.2">
      <c r="A83" s="183">
        <v>140</v>
      </c>
      <c r="B83" s="184" t="s">
        <v>380</v>
      </c>
      <c r="C83" s="185"/>
      <c r="D83" s="185"/>
      <c r="E83" s="185"/>
      <c r="G83" s="183">
        <v>160</v>
      </c>
      <c r="H83" s="184" t="s">
        <v>381</v>
      </c>
      <c r="I83" s="185"/>
      <c r="J83" s="185"/>
      <c r="K83" s="185"/>
    </row>
    <row r="84" spans="1:11" ht="33.950000000000003" customHeight="1" x14ac:dyDescent="0.2">
      <c r="A84" s="183">
        <v>161</v>
      </c>
      <c r="B84" s="184" t="s">
        <v>382</v>
      </c>
      <c r="C84" s="185"/>
      <c r="D84" s="185"/>
      <c r="E84" s="185"/>
      <c r="G84" s="183">
        <v>181</v>
      </c>
      <c r="H84" s="184" t="s">
        <v>383</v>
      </c>
      <c r="I84" s="185"/>
      <c r="J84" s="185"/>
      <c r="K84" s="185"/>
    </row>
    <row r="85" spans="1:11" ht="33.950000000000003" customHeight="1" x14ac:dyDescent="0.2">
      <c r="A85" s="183">
        <v>162</v>
      </c>
      <c r="B85" s="184" t="s">
        <v>384</v>
      </c>
      <c r="C85" s="185"/>
      <c r="D85" s="185"/>
      <c r="E85" s="185"/>
      <c r="G85" s="183">
        <v>182</v>
      </c>
      <c r="H85" s="184" t="s">
        <v>385</v>
      </c>
      <c r="I85" s="185"/>
      <c r="J85" s="185"/>
      <c r="K85" s="185"/>
    </row>
    <row r="86" spans="1:11" ht="33.950000000000003" customHeight="1" x14ac:dyDescent="0.2">
      <c r="A86" s="183">
        <v>163</v>
      </c>
      <c r="B86" s="184" t="s">
        <v>386</v>
      </c>
      <c r="C86" s="185"/>
      <c r="D86" s="185"/>
      <c r="E86" s="185"/>
      <c r="G86" s="183">
        <v>183</v>
      </c>
      <c r="H86" s="184" t="s">
        <v>387</v>
      </c>
      <c r="I86" s="185"/>
      <c r="J86" s="185"/>
      <c r="K86" s="185"/>
    </row>
    <row r="87" spans="1:11" ht="33.950000000000003" customHeight="1" x14ac:dyDescent="0.2">
      <c r="A87" s="183">
        <v>164</v>
      </c>
      <c r="B87" s="184" t="s">
        <v>388</v>
      </c>
      <c r="C87" s="185"/>
      <c r="D87" s="185"/>
      <c r="E87" s="185"/>
      <c r="G87" s="183">
        <v>184</v>
      </c>
      <c r="H87" s="184" t="s">
        <v>389</v>
      </c>
      <c r="I87" s="185"/>
      <c r="J87" s="185"/>
      <c r="K87" s="185"/>
    </row>
    <row r="88" spans="1:11" ht="33.950000000000003" customHeight="1" x14ac:dyDescent="0.2">
      <c r="A88" s="183">
        <v>165</v>
      </c>
      <c r="B88" s="184" t="s">
        <v>390</v>
      </c>
      <c r="C88" s="185"/>
      <c r="D88" s="185"/>
      <c r="E88" s="185"/>
      <c r="G88" s="183">
        <v>185</v>
      </c>
      <c r="H88" s="184" t="s">
        <v>391</v>
      </c>
      <c r="I88" s="185"/>
      <c r="J88" s="185"/>
      <c r="K88" s="185"/>
    </row>
    <row r="89" spans="1:11" ht="33.950000000000003" customHeight="1" x14ac:dyDescent="0.2">
      <c r="A89" s="183">
        <v>166</v>
      </c>
      <c r="B89" s="184" t="s">
        <v>392</v>
      </c>
      <c r="C89" s="185"/>
      <c r="D89" s="185"/>
      <c r="E89" s="185"/>
      <c r="G89" s="183">
        <v>186</v>
      </c>
      <c r="H89" s="184" t="s">
        <v>393</v>
      </c>
      <c r="I89" s="185"/>
      <c r="J89" s="185"/>
      <c r="K89" s="185"/>
    </row>
    <row r="90" spans="1:11" ht="33.950000000000003" customHeight="1" x14ac:dyDescent="0.2">
      <c r="A90" s="183">
        <v>167</v>
      </c>
      <c r="B90" s="184" t="s">
        <v>394</v>
      </c>
      <c r="C90" s="185"/>
      <c r="D90" s="185"/>
      <c r="E90" s="185"/>
      <c r="G90" s="183">
        <v>187</v>
      </c>
      <c r="H90" s="184" t="s">
        <v>395</v>
      </c>
      <c r="I90" s="185"/>
      <c r="J90" s="185"/>
      <c r="K90" s="185"/>
    </row>
    <row r="91" spans="1:11" ht="33.950000000000003" customHeight="1" x14ac:dyDescent="0.2">
      <c r="A91" s="183">
        <v>168</v>
      </c>
      <c r="B91" s="184" t="s">
        <v>396</v>
      </c>
      <c r="C91" s="185"/>
      <c r="D91" s="185"/>
      <c r="E91" s="185"/>
      <c r="G91" s="183">
        <v>188</v>
      </c>
      <c r="H91" s="184" t="s">
        <v>397</v>
      </c>
      <c r="I91" s="185"/>
      <c r="J91" s="185"/>
      <c r="K91" s="185"/>
    </row>
    <row r="92" spans="1:11" ht="33.950000000000003" customHeight="1" x14ac:dyDescent="0.2">
      <c r="A92" s="183">
        <v>169</v>
      </c>
      <c r="B92" s="184" t="s">
        <v>398</v>
      </c>
      <c r="C92" s="185"/>
      <c r="D92" s="185"/>
      <c r="E92" s="185"/>
      <c r="G92" s="183">
        <v>189</v>
      </c>
      <c r="H92" s="184" t="s">
        <v>399</v>
      </c>
      <c r="I92" s="185"/>
      <c r="J92" s="185"/>
      <c r="K92" s="185"/>
    </row>
    <row r="93" spans="1:11" ht="33.950000000000003" customHeight="1" x14ac:dyDescent="0.2">
      <c r="A93" s="183">
        <v>170</v>
      </c>
      <c r="B93" s="184" t="s">
        <v>400</v>
      </c>
      <c r="C93" s="185"/>
      <c r="D93" s="185"/>
      <c r="E93" s="185"/>
      <c r="G93" s="183">
        <v>190</v>
      </c>
      <c r="H93" s="184" t="s">
        <v>401</v>
      </c>
      <c r="I93" s="185"/>
      <c r="J93" s="185"/>
      <c r="K93" s="185"/>
    </row>
    <row r="94" spans="1:11" ht="33.950000000000003" customHeight="1" x14ac:dyDescent="0.2">
      <c r="A94" s="183">
        <v>171</v>
      </c>
      <c r="B94" s="184" t="s">
        <v>402</v>
      </c>
      <c r="C94" s="185"/>
      <c r="D94" s="185"/>
      <c r="E94" s="185"/>
      <c r="G94" s="183">
        <v>191</v>
      </c>
      <c r="H94" s="184" t="s">
        <v>403</v>
      </c>
      <c r="I94" s="185"/>
      <c r="J94" s="185"/>
      <c r="K94" s="185"/>
    </row>
    <row r="95" spans="1:11" ht="33.950000000000003" customHeight="1" x14ac:dyDescent="0.2">
      <c r="A95" s="183">
        <v>172</v>
      </c>
      <c r="B95" s="184" t="s">
        <v>404</v>
      </c>
      <c r="C95" s="185"/>
      <c r="D95" s="185"/>
      <c r="E95" s="185"/>
      <c r="G95" s="183">
        <v>192</v>
      </c>
      <c r="H95" s="184" t="s">
        <v>405</v>
      </c>
      <c r="I95" s="185"/>
      <c r="J95" s="185"/>
      <c r="K95" s="185"/>
    </row>
    <row r="96" spans="1:11" ht="33.950000000000003" customHeight="1" x14ac:dyDescent="0.2">
      <c r="A96" s="183">
        <v>173</v>
      </c>
      <c r="B96" s="184" t="s">
        <v>406</v>
      </c>
      <c r="C96" s="185"/>
      <c r="D96" s="185"/>
      <c r="E96" s="185"/>
      <c r="G96" s="183">
        <v>193</v>
      </c>
      <c r="H96" s="184" t="s">
        <v>407</v>
      </c>
      <c r="I96" s="185"/>
      <c r="J96" s="185"/>
      <c r="K96" s="185"/>
    </row>
    <row r="97" spans="1:11" ht="33.950000000000003" customHeight="1" x14ac:dyDescent="0.2">
      <c r="A97" s="183">
        <v>174</v>
      </c>
      <c r="B97" s="184" t="s">
        <v>408</v>
      </c>
      <c r="C97" s="185"/>
      <c r="D97" s="185"/>
      <c r="E97" s="185"/>
      <c r="G97" s="183">
        <v>194</v>
      </c>
      <c r="H97" s="184" t="s">
        <v>409</v>
      </c>
      <c r="I97" s="185"/>
      <c r="J97" s="185"/>
      <c r="K97" s="185"/>
    </row>
    <row r="98" spans="1:11" ht="33.950000000000003" customHeight="1" x14ac:dyDescent="0.2">
      <c r="A98" s="183">
        <v>175</v>
      </c>
      <c r="B98" s="184" t="s">
        <v>410</v>
      </c>
      <c r="C98" s="185"/>
      <c r="D98" s="185"/>
      <c r="E98" s="185"/>
      <c r="G98" s="183">
        <v>195</v>
      </c>
      <c r="H98" s="184" t="s">
        <v>411</v>
      </c>
      <c r="I98" s="185"/>
      <c r="J98" s="185"/>
      <c r="K98" s="185"/>
    </row>
    <row r="99" spans="1:11" ht="33.950000000000003" customHeight="1" x14ac:dyDescent="0.2">
      <c r="A99" s="183">
        <v>176</v>
      </c>
      <c r="B99" s="184" t="s">
        <v>412</v>
      </c>
      <c r="C99" s="185"/>
      <c r="D99" s="185"/>
      <c r="E99" s="185"/>
      <c r="G99" s="183">
        <v>196</v>
      </c>
      <c r="H99" s="184" t="s">
        <v>413</v>
      </c>
      <c r="I99" s="185"/>
      <c r="J99" s="185"/>
      <c r="K99" s="185"/>
    </row>
    <row r="100" spans="1:11" ht="33.950000000000003" customHeight="1" x14ac:dyDescent="0.2">
      <c r="A100" s="183">
        <v>177</v>
      </c>
      <c r="B100" s="184" t="s">
        <v>414</v>
      </c>
      <c r="C100" s="185"/>
      <c r="D100" s="185"/>
      <c r="E100" s="185"/>
      <c r="G100" s="183">
        <v>197</v>
      </c>
      <c r="H100" s="184" t="s">
        <v>415</v>
      </c>
      <c r="I100" s="185"/>
      <c r="J100" s="185"/>
      <c r="K100" s="185"/>
    </row>
    <row r="101" spans="1:11" ht="33.950000000000003" customHeight="1" x14ac:dyDescent="0.2">
      <c r="A101" s="183">
        <v>178</v>
      </c>
      <c r="B101" s="184" t="s">
        <v>416</v>
      </c>
      <c r="C101" s="185"/>
      <c r="D101" s="185"/>
      <c r="E101" s="185"/>
      <c r="G101" s="183">
        <v>198</v>
      </c>
      <c r="H101" s="184" t="s">
        <v>417</v>
      </c>
      <c r="I101" s="185"/>
      <c r="J101" s="185"/>
      <c r="K101" s="185"/>
    </row>
    <row r="102" spans="1:11" ht="33.950000000000003" customHeight="1" x14ac:dyDescent="0.2">
      <c r="A102" s="183">
        <v>179</v>
      </c>
      <c r="B102" s="184" t="s">
        <v>418</v>
      </c>
      <c r="C102" s="185"/>
      <c r="D102" s="185"/>
      <c r="E102" s="185"/>
      <c r="G102" s="183">
        <v>199</v>
      </c>
      <c r="H102" s="184" t="s">
        <v>419</v>
      </c>
      <c r="I102" s="185"/>
      <c r="J102" s="185"/>
      <c r="K102" s="185"/>
    </row>
    <row r="103" spans="1:11" ht="33.950000000000003" customHeight="1" x14ac:dyDescent="0.2">
      <c r="A103" s="183">
        <v>180</v>
      </c>
      <c r="B103" s="184" t="s">
        <v>420</v>
      </c>
      <c r="C103" s="185"/>
      <c r="D103" s="185"/>
      <c r="E103" s="185"/>
      <c r="G103" s="183">
        <v>200</v>
      </c>
      <c r="H103" s="184" t="s">
        <v>421</v>
      </c>
      <c r="I103" s="185"/>
      <c r="J103" s="185"/>
      <c r="K103" s="185"/>
    </row>
    <row r="104" spans="1:11" ht="33.75" customHeight="1" x14ac:dyDescent="0.2"/>
    <row r="105" spans="1:11" ht="33.75" customHeight="1" x14ac:dyDescent="0.2"/>
    <row r="106" spans="1:11" ht="33.75" customHeight="1" x14ac:dyDescent="0.2"/>
    <row r="107" spans="1:11" ht="33.75" customHeight="1" x14ac:dyDescent="0.2"/>
    <row r="108" spans="1:11" ht="33.75" customHeight="1" x14ac:dyDescent="0.2"/>
    <row r="109" spans="1:11" ht="33.75" customHeight="1" x14ac:dyDescent="0.2"/>
    <row r="110" spans="1:11" ht="33.75" customHeight="1" x14ac:dyDescent="0.2"/>
    <row r="111" spans="1:11" ht="33.75" customHeight="1" x14ac:dyDescent="0.2"/>
    <row r="112" spans="1:11" ht="33.75" customHeight="1" x14ac:dyDescent="0.2"/>
    <row r="113" ht="33.75" customHeight="1" x14ac:dyDescent="0.2"/>
    <row r="114" ht="33.75" customHeight="1" x14ac:dyDescent="0.2"/>
    <row r="115" ht="33.75" customHeight="1" x14ac:dyDescent="0.2"/>
    <row r="116" ht="33.75" customHeight="1" x14ac:dyDescent="0.2"/>
    <row r="117" ht="33.75" customHeight="1" x14ac:dyDescent="0.2"/>
    <row r="118" ht="33.75" customHeight="1" x14ac:dyDescent="0.2"/>
    <row r="119" ht="33.75" customHeight="1" x14ac:dyDescent="0.2"/>
    <row r="120" ht="33.75" customHeight="1" x14ac:dyDescent="0.2"/>
    <row r="121" ht="33.75" customHeight="1" x14ac:dyDescent="0.2"/>
    <row r="122" ht="33.75" customHeight="1" x14ac:dyDescent="0.2"/>
    <row r="123" ht="33.75" customHeight="1" x14ac:dyDescent="0.2"/>
  </sheetData>
  <phoneticPr fontId="17" type="noConversion"/>
  <pageMargins left="0.59" right="0.35433070866141736" top="0.95" bottom="0.75" header="0.39" footer="0.52"/>
  <pageSetup paperSize="9" fitToHeight="0" orientation="portrait" verticalDpi="1200" r:id="rId1"/>
  <headerFooter alignWithMargins="0">
    <oddHeader>&amp;C&amp;"Arial,Negrito"&amp;12TESTE DE PERSONALIDADE DE OXFORD</oddHeader>
    <oddFooter>&amp;L&amp;F&amp;R&amp;P</oddFooter>
  </headerFooter>
  <rowBreaks count="4" manualBreakCount="4">
    <brk id="23" max="16383" man="1"/>
    <brk id="43" max="16383" man="1"/>
    <brk id="63" max="16383" man="1"/>
    <brk id="8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2"/>
  <sheetViews>
    <sheetView showGridLines="0" workbookViewId="0">
      <selection activeCell="B14" sqref="B14"/>
    </sheetView>
  </sheetViews>
  <sheetFormatPr defaultColWidth="0" defaultRowHeight="11.25" zeroHeight="1" x14ac:dyDescent="0.2"/>
  <cols>
    <col min="1" max="1" width="4" style="120" customWidth="1"/>
    <col min="2" max="4" width="2.28515625" style="120" customWidth="1"/>
    <col min="5" max="5" width="1" style="120" customWidth="1"/>
    <col min="6" max="6" width="4" style="120" customWidth="1"/>
    <col min="7" max="9" width="2.28515625" style="120" customWidth="1"/>
    <col min="10" max="10" width="1" style="120" customWidth="1"/>
    <col min="11" max="11" width="4" style="120" customWidth="1"/>
    <col min="12" max="14" width="2.28515625" style="120" customWidth="1"/>
    <col min="15" max="15" width="1" style="120" customWidth="1"/>
    <col min="16" max="16" width="4" style="120" customWidth="1"/>
    <col min="17" max="19" width="2.28515625" style="120" customWidth="1"/>
    <col min="20" max="20" width="1" style="120" customWidth="1"/>
    <col min="21" max="21" width="4" style="120" customWidth="1"/>
    <col min="22" max="23" width="2.28515625" style="120" customWidth="1"/>
    <col min="24" max="24" width="2.28515625" style="121" customWidth="1"/>
    <col min="25" max="25" width="1" style="120" customWidth="1"/>
    <col min="26" max="26" width="4" style="120" customWidth="1"/>
    <col min="27" max="29" width="2.28515625" style="120" customWidth="1"/>
    <col min="30" max="30" width="1" style="120" customWidth="1"/>
    <col min="31" max="31" width="4" style="120" customWidth="1"/>
    <col min="32" max="34" width="2.28515625" style="120" customWidth="1"/>
    <col min="35" max="35" width="0.85546875" style="120" customWidth="1"/>
    <col min="36" max="36" width="4" style="120" customWidth="1"/>
    <col min="37" max="39" width="2.28515625" style="120" customWidth="1"/>
    <col min="40" max="40" width="0.85546875" style="120" customWidth="1"/>
    <col min="41" max="41" width="4" style="120" customWidth="1"/>
    <col min="42" max="44" width="2.28515625" style="120" customWidth="1"/>
    <col min="45" max="45" width="1.140625" style="120" customWidth="1"/>
    <col min="46" max="46" width="4" style="120" customWidth="1"/>
    <col min="47" max="49" width="2.28515625" style="120" customWidth="1"/>
    <col min="50" max="50" width="1.140625" style="120" customWidth="1"/>
    <col min="51" max="16384" width="9.140625" style="120" hidden="1"/>
  </cols>
  <sheetData>
    <row r="1" spans="1:49" x14ac:dyDescent="0.2"/>
    <row r="2" spans="1:49" ht="15.75" x14ac:dyDescent="0.25">
      <c r="Z2" s="122" t="s">
        <v>0</v>
      </c>
    </row>
    <row r="3" spans="1:49" x14ac:dyDescent="0.2"/>
    <row r="4" spans="1:49" s="123" customFormat="1" ht="13.5" x14ac:dyDescent="0.25">
      <c r="A4" s="123" t="s">
        <v>1</v>
      </c>
      <c r="C4" s="124"/>
      <c r="D4" s="186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8"/>
      <c r="X4" s="125"/>
      <c r="Y4" s="126"/>
      <c r="Z4" s="195"/>
      <c r="AA4" s="196"/>
      <c r="AB4" s="197"/>
      <c r="AC4" s="126"/>
      <c r="AD4" s="126"/>
      <c r="AE4" s="126"/>
      <c r="AG4" s="126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</row>
    <row r="5" spans="1:49" s="123" customFormat="1" ht="13.5" x14ac:dyDescent="0.25">
      <c r="W5" s="126"/>
      <c r="X5" s="125"/>
      <c r="Y5" s="126"/>
      <c r="Z5" s="126"/>
      <c r="AA5" s="126"/>
      <c r="AB5" s="126"/>
      <c r="AC5" s="126"/>
      <c r="AD5" s="126"/>
      <c r="AE5" s="126"/>
      <c r="AG5" s="126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</row>
    <row r="6" spans="1:49" s="123" customFormat="1" ht="13.5" x14ac:dyDescent="0.25">
      <c r="A6" s="123" t="s">
        <v>4</v>
      </c>
      <c r="D6" s="189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1"/>
      <c r="W6" s="126"/>
      <c r="X6" s="125"/>
      <c r="Y6" s="126"/>
      <c r="Z6" s="126"/>
      <c r="AA6" s="126"/>
      <c r="AB6" s="126"/>
      <c r="AC6" s="126"/>
      <c r="AD6" s="126"/>
      <c r="AE6" s="126"/>
      <c r="AG6" s="126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</row>
    <row r="7" spans="1:49" s="123" customFormat="1" ht="13.5" x14ac:dyDescent="0.25">
      <c r="D7" s="192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4"/>
      <c r="X7" s="150" t="s">
        <v>189</v>
      </c>
      <c r="Y7" s="126"/>
      <c r="Z7" s="130"/>
      <c r="AC7" s="129" t="s">
        <v>188</v>
      </c>
      <c r="AD7" s="126"/>
      <c r="AE7" s="130"/>
      <c r="AG7" s="126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</row>
    <row r="8" spans="1:49" s="123" customFormat="1" ht="13.5" x14ac:dyDescent="0.25">
      <c r="X8" s="128"/>
      <c r="AG8" s="126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</row>
    <row r="9" spans="1:49" s="123" customFormat="1" ht="13.5" x14ac:dyDescent="0.25">
      <c r="A9" s="123" t="s">
        <v>6</v>
      </c>
      <c r="D9" s="198"/>
      <c r="E9" s="199"/>
      <c r="F9" s="199"/>
      <c r="G9" s="199"/>
      <c r="H9" s="199"/>
      <c r="I9" s="199"/>
      <c r="J9" s="199"/>
      <c r="K9" s="199"/>
      <c r="L9" s="200"/>
      <c r="W9" s="126"/>
      <c r="X9" s="150" t="s">
        <v>190</v>
      </c>
      <c r="Z9" s="198"/>
      <c r="AA9" s="199"/>
      <c r="AB9" s="199"/>
      <c r="AC9" s="199"/>
      <c r="AD9" s="199"/>
      <c r="AE9" s="200"/>
      <c r="AG9" s="126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</row>
    <row r="10" spans="1:49" s="123" customFormat="1" ht="12.75" x14ac:dyDescent="0.25">
      <c r="X10" s="128"/>
    </row>
    <row r="11" spans="1:49" s="123" customFormat="1" ht="12.75" x14ac:dyDescent="0.25">
      <c r="B11" s="123" t="s">
        <v>8</v>
      </c>
      <c r="C11" s="123" t="s">
        <v>9</v>
      </c>
      <c r="X11" s="128"/>
    </row>
    <row r="12" spans="1:49" s="123" customFormat="1" ht="15" customHeight="1" x14ac:dyDescent="0.25">
      <c r="A12" s="123">
        <v>1</v>
      </c>
      <c r="B12" s="131"/>
      <c r="C12" s="131"/>
      <c r="D12" s="131"/>
      <c r="G12" s="135"/>
      <c r="H12" s="132"/>
      <c r="I12" s="136"/>
      <c r="L12" s="135"/>
      <c r="M12" s="132"/>
      <c r="N12" s="136"/>
      <c r="Q12" s="135"/>
      <c r="R12" s="132"/>
      <c r="S12" s="136"/>
      <c r="V12" s="135"/>
      <c r="W12" s="132"/>
      <c r="X12" s="136"/>
      <c r="AA12" s="135"/>
      <c r="AB12" s="132"/>
      <c r="AC12" s="136"/>
      <c r="AF12" s="135"/>
      <c r="AG12" s="132"/>
      <c r="AH12" s="136"/>
      <c r="AK12" s="135"/>
      <c r="AL12" s="132"/>
      <c r="AM12" s="136"/>
      <c r="AP12" s="135"/>
      <c r="AQ12" s="132"/>
      <c r="AR12" s="136"/>
      <c r="AU12" s="135"/>
      <c r="AV12" s="132"/>
      <c r="AW12" s="136"/>
    </row>
    <row r="13" spans="1:49" s="123" customFormat="1" ht="15" customHeight="1" x14ac:dyDescent="0.25">
      <c r="A13" s="123">
        <v>11</v>
      </c>
      <c r="B13" s="133"/>
      <c r="C13" s="134"/>
      <c r="D13" s="134"/>
      <c r="G13" s="137"/>
      <c r="H13" s="134"/>
      <c r="I13" s="138"/>
      <c r="L13" s="137"/>
      <c r="M13" s="134"/>
      <c r="N13" s="138"/>
      <c r="Q13" s="137"/>
      <c r="R13" s="134"/>
      <c r="S13" s="138"/>
      <c r="V13" s="137"/>
      <c r="W13" s="134"/>
      <c r="X13" s="138"/>
      <c r="AA13" s="137"/>
      <c r="AB13" s="134"/>
      <c r="AC13" s="138"/>
      <c r="AF13" s="137"/>
      <c r="AG13" s="134"/>
      <c r="AH13" s="138"/>
      <c r="AK13" s="137"/>
      <c r="AL13" s="134"/>
      <c r="AM13" s="138"/>
      <c r="AP13" s="137"/>
      <c r="AQ13" s="134"/>
      <c r="AR13" s="138"/>
      <c r="AU13" s="137"/>
      <c r="AV13" s="134"/>
      <c r="AW13" s="138"/>
    </row>
    <row r="14" spans="1:49" s="123" customFormat="1" ht="15" customHeight="1" x14ac:dyDescent="0.25">
      <c r="A14" s="123">
        <v>21</v>
      </c>
      <c r="B14" s="133"/>
      <c r="C14" s="134"/>
      <c r="D14" s="134"/>
      <c r="G14" s="137"/>
      <c r="H14" s="134"/>
      <c r="I14" s="138"/>
      <c r="L14" s="137"/>
      <c r="M14" s="134"/>
      <c r="N14" s="138"/>
      <c r="Q14" s="137"/>
      <c r="R14" s="134"/>
      <c r="S14" s="138"/>
      <c r="V14" s="137"/>
      <c r="W14" s="134"/>
      <c r="X14" s="138"/>
      <c r="AA14" s="137"/>
      <c r="AB14" s="134"/>
      <c r="AC14" s="138"/>
      <c r="AF14" s="137"/>
      <c r="AG14" s="134"/>
      <c r="AH14" s="138"/>
      <c r="AK14" s="137"/>
      <c r="AL14" s="134"/>
      <c r="AM14" s="138"/>
      <c r="AP14" s="137"/>
      <c r="AQ14" s="134"/>
      <c r="AR14" s="138"/>
      <c r="AU14" s="137"/>
      <c r="AV14" s="134"/>
      <c r="AW14" s="138"/>
    </row>
    <row r="15" spans="1:49" s="123" customFormat="1" ht="15" customHeight="1" x14ac:dyDescent="0.25">
      <c r="A15" s="123">
        <v>31</v>
      </c>
      <c r="B15" s="133"/>
      <c r="C15" s="134"/>
      <c r="D15" s="134"/>
      <c r="G15" s="137"/>
      <c r="H15" s="134"/>
      <c r="I15" s="138"/>
      <c r="L15" s="137"/>
      <c r="M15" s="134"/>
      <c r="N15" s="138"/>
      <c r="Q15" s="137"/>
      <c r="R15" s="134"/>
      <c r="S15" s="138"/>
      <c r="V15" s="137"/>
      <c r="W15" s="134"/>
      <c r="X15" s="138"/>
      <c r="AA15" s="137"/>
      <c r="AB15" s="134"/>
      <c r="AC15" s="138"/>
      <c r="AF15" s="137"/>
      <c r="AG15" s="134"/>
      <c r="AH15" s="138"/>
      <c r="AK15" s="137"/>
      <c r="AL15" s="134"/>
      <c r="AM15" s="138"/>
      <c r="AP15" s="137"/>
      <c r="AQ15" s="134"/>
      <c r="AR15" s="138"/>
      <c r="AU15" s="137"/>
      <c r="AV15" s="134"/>
      <c r="AW15" s="138"/>
    </row>
    <row r="16" spans="1:49" s="123" customFormat="1" ht="15" customHeight="1" x14ac:dyDescent="0.25">
      <c r="A16" s="123">
        <v>41</v>
      </c>
      <c r="B16" s="133"/>
      <c r="C16" s="134"/>
      <c r="D16" s="134"/>
      <c r="G16" s="137"/>
      <c r="H16" s="134"/>
      <c r="I16" s="138"/>
      <c r="L16" s="137"/>
      <c r="M16" s="134"/>
      <c r="N16" s="138"/>
      <c r="Q16" s="137"/>
      <c r="R16" s="134"/>
      <c r="S16" s="138"/>
      <c r="V16" s="137"/>
      <c r="W16" s="134"/>
      <c r="X16" s="138"/>
      <c r="AA16" s="137"/>
      <c r="AB16" s="134"/>
      <c r="AC16" s="138"/>
      <c r="AF16" s="137"/>
      <c r="AG16" s="134"/>
      <c r="AH16" s="138"/>
      <c r="AK16" s="137"/>
      <c r="AL16" s="134"/>
      <c r="AM16" s="138"/>
      <c r="AP16" s="137"/>
      <c r="AQ16" s="134"/>
      <c r="AR16" s="138"/>
      <c r="AU16" s="137"/>
      <c r="AV16" s="134"/>
      <c r="AW16" s="138"/>
    </row>
    <row r="17" spans="1:49" s="123" customFormat="1" ht="15" customHeight="1" x14ac:dyDescent="0.25">
      <c r="A17" s="123">
        <v>51</v>
      </c>
      <c r="B17" s="133"/>
      <c r="C17" s="134"/>
      <c r="D17" s="134"/>
      <c r="G17" s="137"/>
      <c r="H17" s="134"/>
      <c r="I17" s="138"/>
      <c r="L17" s="137"/>
      <c r="M17" s="134"/>
      <c r="N17" s="138"/>
      <c r="Q17" s="137"/>
      <c r="R17" s="134"/>
      <c r="S17" s="138"/>
      <c r="V17" s="137"/>
      <c r="W17" s="134"/>
      <c r="X17" s="138"/>
      <c r="AA17" s="137"/>
      <c r="AB17" s="134"/>
      <c r="AC17" s="138"/>
      <c r="AF17" s="137"/>
      <c r="AG17" s="134"/>
      <c r="AH17" s="138"/>
      <c r="AK17" s="137"/>
      <c r="AL17" s="134"/>
      <c r="AM17" s="138"/>
      <c r="AP17" s="137"/>
      <c r="AQ17" s="134"/>
      <c r="AR17" s="138"/>
      <c r="AU17" s="137"/>
      <c r="AV17" s="134"/>
      <c r="AW17" s="138"/>
    </row>
    <row r="18" spans="1:49" s="123" customFormat="1" ht="15" customHeight="1" x14ac:dyDescent="0.25">
      <c r="A18" s="123">
        <v>61</v>
      </c>
      <c r="B18" s="133"/>
      <c r="C18" s="134"/>
      <c r="D18" s="134"/>
      <c r="G18" s="137"/>
      <c r="H18" s="134"/>
      <c r="I18" s="138"/>
      <c r="L18" s="137"/>
      <c r="M18" s="134"/>
      <c r="N18" s="138"/>
      <c r="Q18" s="137"/>
      <c r="R18" s="134"/>
      <c r="S18" s="138"/>
      <c r="V18" s="137"/>
      <c r="W18" s="134"/>
      <c r="X18" s="138"/>
      <c r="AA18" s="137"/>
      <c r="AB18" s="134"/>
      <c r="AC18" s="138"/>
      <c r="AF18" s="137"/>
      <c r="AG18" s="134"/>
      <c r="AH18" s="138"/>
      <c r="AK18" s="137"/>
      <c r="AL18" s="134"/>
      <c r="AM18" s="138"/>
      <c r="AP18" s="137"/>
      <c r="AQ18" s="134"/>
      <c r="AR18" s="138"/>
      <c r="AU18" s="137"/>
      <c r="AV18" s="134"/>
      <c r="AW18" s="138"/>
    </row>
    <row r="19" spans="1:49" s="123" customFormat="1" ht="15" customHeight="1" x14ac:dyDescent="0.25">
      <c r="A19" s="123">
        <v>71</v>
      </c>
      <c r="B19" s="133"/>
      <c r="C19" s="134"/>
      <c r="D19" s="134"/>
      <c r="G19" s="137"/>
      <c r="H19" s="134"/>
      <c r="I19" s="138"/>
      <c r="L19" s="137"/>
      <c r="M19" s="134"/>
      <c r="N19" s="138"/>
      <c r="Q19" s="137"/>
      <c r="R19" s="134"/>
      <c r="S19" s="138"/>
      <c r="V19" s="137"/>
      <c r="W19" s="134"/>
      <c r="X19" s="138"/>
      <c r="AA19" s="137"/>
      <c r="AB19" s="134"/>
      <c r="AC19" s="138"/>
      <c r="AF19" s="137"/>
      <c r="AG19" s="134"/>
      <c r="AH19" s="138"/>
      <c r="AK19" s="137"/>
      <c r="AL19" s="134"/>
      <c r="AM19" s="138"/>
      <c r="AP19" s="137"/>
      <c r="AQ19" s="134"/>
      <c r="AR19" s="138"/>
      <c r="AU19" s="137"/>
      <c r="AV19" s="134"/>
      <c r="AW19" s="138"/>
    </row>
    <row r="20" spans="1:49" s="123" customFormat="1" ht="15" customHeight="1" x14ac:dyDescent="0.25">
      <c r="A20" s="123">
        <v>81</v>
      </c>
      <c r="B20" s="133"/>
      <c r="C20" s="134"/>
      <c r="D20" s="134"/>
      <c r="G20" s="137"/>
      <c r="H20" s="134"/>
      <c r="I20" s="138"/>
      <c r="L20" s="137"/>
      <c r="M20" s="134"/>
      <c r="N20" s="138"/>
      <c r="Q20" s="137"/>
      <c r="R20" s="134"/>
      <c r="S20" s="138"/>
      <c r="V20" s="137"/>
      <c r="W20" s="134"/>
      <c r="X20" s="138"/>
      <c r="AA20" s="137"/>
      <c r="AB20" s="134"/>
      <c r="AC20" s="138"/>
      <c r="AF20" s="137"/>
      <c r="AG20" s="134"/>
      <c r="AH20" s="138"/>
      <c r="AK20" s="137"/>
      <c r="AL20" s="134"/>
      <c r="AM20" s="138"/>
      <c r="AP20" s="137"/>
      <c r="AQ20" s="134"/>
      <c r="AR20" s="138"/>
      <c r="AU20" s="137"/>
      <c r="AV20" s="134"/>
      <c r="AW20" s="138"/>
    </row>
    <row r="21" spans="1:49" s="123" customFormat="1" ht="15" customHeight="1" x14ac:dyDescent="0.25">
      <c r="A21" s="123">
        <v>91</v>
      </c>
      <c r="B21" s="133"/>
      <c r="C21" s="134"/>
      <c r="D21" s="134"/>
      <c r="G21" s="137"/>
      <c r="H21" s="134"/>
      <c r="I21" s="138"/>
      <c r="L21" s="137"/>
      <c r="M21" s="134"/>
      <c r="N21" s="138"/>
      <c r="Q21" s="137"/>
      <c r="R21" s="134"/>
      <c r="S21" s="138"/>
      <c r="V21" s="137"/>
      <c r="W21" s="134"/>
      <c r="X21" s="138"/>
      <c r="AA21" s="137"/>
      <c r="AB21" s="134"/>
      <c r="AC21" s="138"/>
      <c r="AF21" s="137"/>
      <c r="AG21" s="134"/>
      <c r="AH21" s="138"/>
      <c r="AK21" s="137"/>
      <c r="AL21" s="134"/>
      <c r="AM21" s="138"/>
      <c r="AP21" s="137"/>
      <c r="AQ21" s="134"/>
      <c r="AR21" s="138"/>
      <c r="AU21" s="137"/>
      <c r="AV21" s="134"/>
      <c r="AW21" s="138"/>
    </row>
    <row r="22" spans="1:49" s="123" customFormat="1" ht="15" customHeight="1" x14ac:dyDescent="0.25">
      <c r="A22" s="123">
        <v>101</v>
      </c>
      <c r="B22" s="133"/>
      <c r="C22" s="134"/>
      <c r="D22" s="134"/>
      <c r="G22" s="137"/>
      <c r="H22" s="134"/>
      <c r="I22" s="138"/>
      <c r="L22" s="137"/>
      <c r="M22" s="134"/>
      <c r="N22" s="138"/>
      <c r="Q22" s="137"/>
      <c r="R22" s="134"/>
      <c r="S22" s="138"/>
      <c r="V22" s="137"/>
      <c r="W22" s="134"/>
      <c r="X22" s="138"/>
      <c r="AA22" s="137"/>
      <c r="AB22" s="134"/>
      <c r="AC22" s="138"/>
      <c r="AF22" s="137"/>
      <c r="AG22" s="134"/>
      <c r="AH22" s="138"/>
      <c r="AK22" s="137"/>
      <c r="AL22" s="134"/>
      <c r="AM22" s="138"/>
      <c r="AP22" s="137"/>
      <c r="AQ22" s="134"/>
      <c r="AR22" s="138"/>
      <c r="AU22" s="137"/>
      <c r="AV22" s="134"/>
      <c r="AW22" s="138"/>
    </row>
    <row r="23" spans="1:49" s="123" customFormat="1" ht="15" customHeight="1" x14ac:dyDescent="0.25">
      <c r="A23" s="123">
        <v>111</v>
      </c>
      <c r="B23" s="133"/>
      <c r="C23" s="134"/>
      <c r="D23" s="134"/>
      <c r="G23" s="137"/>
      <c r="H23" s="134"/>
      <c r="I23" s="138"/>
      <c r="L23" s="137"/>
      <c r="M23" s="134"/>
      <c r="N23" s="138"/>
      <c r="Q23" s="137"/>
      <c r="R23" s="134"/>
      <c r="S23" s="138"/>
      <c r="V23" s="137"/>
      <c r="W23" s="134"/>
      <c r="X23" s="138"/>
      <c r="AA23" s="137"/>
      <c r="AB23" s="134"/>
      <c r="AC23" s="138"/>
      <c r="AF23" s="137"/>
      <c r="AG23" s="134"/>
      <c r="AH23" s="138"/>
      <c r="AK23" s="137"/>
      <c r="AL23" s="134"/>
      <c r="AM23" s="138"/>
      <c r="AP23" s="137"/>
      <c r="AQ23" s="134"/>
      <c r="AR23" s="138"/>
      <c r="AU23" s="137"/>
      <c r="AV23" s="134"/>
      <c r="AW23" s="138"/>
    </row>
    <row r="24" spans="1:49" s="123" customFormat="1" ht="15" customHeight="1" x14ac:dyDescent="0.25">
      <c r="A24" s="123">
        <v>121</v>
      </c>
      <c r="B24" s="133"/>
      <c r="C24" s="134"/>
      <c r="D24" s="134"/>
      <c r="G24" s="137"/>
      <c r="H24" s="134"/>
      <c r="I24" s="138"/>
      <c r="L24" s="137"/>
      <c r="M24" s="134"/>
      <c r="N24" s="138"/>
      <c r="Q24" s="137"/>
      <c r="R24" s="134"/>
      <c r="S24" s="138"/>
      <c r="V24" s="137"/>
      <c r="W24" s="134"/>
      <c r="X24" s="138"/>
      <c r="AA24" s="137"/>
      <c r="AB24" s="134"/>
      <c r="AC24" s="138"/>
      <c r="AF24" s="137"/>
      <c r="AG24" s="134"/>
      <c r="AH24" s="138"/>
      <c r="AK24" s="137"/>
      <c r="AL24" s="134"/>
      <c r="AM24" s="138"/>
      <c r="AP24" s="137"/>
      <c r="AQ24" s="134"/>
      <c r="AR24" s="138"/>
      <c r="AU24" s="137"/>
      <c r="AV24" s="134"/>
      <c r="AW24" s="138"/>
    </row>
    <row r="25" spans="1:49" s="123" customFormat="1" ht="15" customHeight="1" x14ac:dyDescent="0.25">
      <c r="A25" s="123">
        <v>131</v>
      </c>
      <c r="B25" s="133"/>
      <c r="C25" s="134"/>
      <c r="D25" s="134"/>
      <c r="G25" s="137"/>
      <c r="H25" s="134"/>
      <c r="I25" s="138"/>
      <c r="L25" s="137"/>
      <c r="M25" s="134"/>
      <c r="N25" s="138"/>
      <c r="Q25" s="137"/>
      <c r="R25" s="134"/>
      <c r="S25" s="138"/>
      <c r="V25" s="137"/>
      <c r="W25" s="134"/>
      <c r="X25" s="138"/>
      <c r="AA25" s="137"/>
      <c r="AB25" s="134"/>
      <c r="AC25" s="138"/>
      <c r="AF25" s="137"/>
      <c r="AG25" s="134"/>
      <c r="AH25" s="138"/>
      <c r="AK25" s="137"/>
      <c r="AL25" s="134"/>
      <c r="AM25" s="138"/>
      <c r="AP25" s="137"/>
      <c r="AQ25" s="134"/>
      <c r="AR25" s="138"/>
      <c r="AU25" s="137"/>
      <c r="AV25" s="134"/>
      <c r="AW25" s="138"/>
    </row>
    <row r="26" spans="1:49" s="123" customFormat="1" ht="15" customHeight="1" x14ac:dyDescent="0.25">
      <c r="A26" s="123">
        <v>141</v>
      </c>
      <c r="B26" s="133"/>
      <c r="C26" s="134"/>
      <c r="D26" s="134"/>
      <c r="G26" s="137"/>
      <c r="H26" s="134"/>
      <c r="I26" s="138"/>
      <c r="L26" s="137"/>
      <c r="M26" s="134"/>
      <c r="N26" s="138"/>
      <c r="Q26" s="137"/>
      <c r="R26" s="134"/>
      <c r="S26" s="138"/>
      <c r="V26" s="137"/>
      <c r="W26" s="134"/>
      <c r="X26" s="138"/>
      <c r="AA26" s="137"/>
      <c r="AB26" s="134"/>
      <c r="AC26" s="138"/>
      <c r="AF26" s="137"/>
      <c r="AG26" s="134"/>
      <c r="AH26" s="138"/>
      <c r="AK26" s="137"/>
      <c r="AL26" s="134"/>
      <c r="AM26" s="138"/>
      <c r="AP26" s="137"/>
      <c r="AQ26" s="134"/>
      <c r="AR26" s="138"/>
      <c r="AU26" s="137"/>
      <c r="AV26" s="134"/>
      <c r="AW26" s="138"/>
    </row>
    <row r="27" spans="1:49" s="123" customFormat="1" ht="15" customHeight="1" x14ac:dyDescent="0.25">
      <c r="A27" s="123">
        <v>151</v>
      </c>
      <c r="B27" s="133"/>
      <c r="C27" s="134"/>
      <c r="D27" s="134"/>
      <c r="G27" s="137"/>
      <c r="H27" s="134"/>
      <c r="I27" s="138"/>
      <c r="L27" s="137"/>
      <c r="M27" s="134"/>
      <c r="N27" s="138"/>
      <c r="Q27" s="137"/>
      <c r="R27" s="134"/>
      <c r="S27" s="138"/>
      <c r="V27" s="137"/>
      <c r="W27" s="134"/>
      <c r="X27" s="138"/>
      <c r="AA27" s="137"/>
      <c r="AB27" s="134"/>
      <c r="AC27" s="138"/>
      <c r="AF27" s="137"/>
      <c r="AG27" s="134"/>
      <c r="AH27" s="138"/>
      <c r="AK27" s="137"/>
      <c r="AL27" s="134"/>
      <c r="AM27" s="138"/>
      <c r="AP27" s="137"/>
      <c r="AQ27" s="134"/>
      <c r="AR27" s="138"/>
      <c r="AU27" s="137"/>
      <c r="AV27" s="134"/>
      <c r="AW27" s="138"/>
    </row>
    <row r="28" spans="1:49" s="123" customFormat="1" ht="15" customHeight="1" x14ac:dyDescent="0.25">
      <c r="A28" s="123">
        <v>161</v>
      </c>
      <c r="B28" s="133"/>
      <c r="C28" s="134"/>
      <c r="D28" s="134"/>
      <c r="G28" s="137"/>
      <c r="H28" s="134"/>
      <c r="I28" s="138"/>
      <c r="L28" s="137"/>
      <c r="M28" s="134"/>
      <c r="N28" s="138"/>
      <c r="Q28" s="137"/>
      <c r="R28" s="134"/>
      <c r="S28" s="138"/>
      <c r="V28" s="137"/>
      <c r="W28" s="134"/>
      <c r="X28" s="138"/>
      <c r="AA28" s="137"/>
      <c r="AB28" s="134"/>
      <c r="AC28" s="138"/>
      <c r="AF28" s="137"/>
      <c r="AG28" s="134"/>
      <c r="AH28" s="138"/>
      <c r="AK28" s="137"/>
      <c r="AL28" s="134"/>
      <c r="AM28" s="138"/>
      <c r="AP28" s="137"/>
      <c r="AQ28" s="134"/>
      <c r="AR28" s="138"/>
      <c r="AU28" s="137"/>
      <c r="AV28" s="134"/>
      <c r="AW28" s="138"/>
    </row>
    <row r="29" spans="1:49" s="123" customFormat="1" ht="15" customHeight="1" x14ac:dyDescent="0.25">
      <c r="A29" s="123">
        <v>171</v>
      </c>
      <c r="B29" s="133"/>
      <c r="C29" s="134"/>
      <c r="D29" s="134"/>
      <c r="G29" s="137"/>
      <c r="H29" s="134"/>
      <c r="I29" s="138"/>
      <c r="L29" s="137"/>
      <c r="M29" s="134"/>
      <c r="N29" s="138"/>
      <c r="Q29" s="137"/>
      <c r="R29" s="134"/>
      <c r="S29" s="138"/>
      <c r="V29" s="137"/>
      <c r="W29" s="134"/>
      <c r="X29" s="138"/>
      <c r="AA29" s="137"/>
      <c r="AB29" s="134"/>
      <c r="AC29" s="138"/>
      <c r="AF29" s="137"/>
      <c r="AG29" s="134"/>
      <c r="AH29" s="138"/>
      <c r="AK29" s="137"/>
      <c r="AL29" s="134"/>
      <c r="AM29" s="138"/>
      <c r="AP29" s="137"/>
      <c r="AQ29" s="134"/>
      <c r="AR29" s="138"/>
      <c r="AU29" s="137"/>
      <c r="AV29" s="134"/>
      <c r="AW29" s="138"/>
    </row>
    <row r="30" spans="1:49" s="123" customFormat="1" ht="15" customHeight="1" x14ac:dyDescent="0.25">
      <c r="A30" s="123">
        <v>181</v>
      </c>
      <c r="B30" s="133"/>
      <c r="C30" s="134"/>
      <c r="D30" s="134"/>
      <c r="G30" s="137"/>
      <c r="H30" s="134"/>
      <c r="I30" s="138"/>
      <c r="L30" s="137"/>
      <c r="M30" s="134"/>
      <c r="N30" s="138"/>
      <c r="Q30" s="137"/>
      <c r="R30" s="134"/>
      <c r="S30" s="138"/>
      <c r="V30" s="137"/>
      <c r="W30" s="134"/>
      <c r="X30" s="138"/>
      <c r="AA30" s="137"/>
      <c r="AB30" s="134"/>
      <c r="AC30" s="138"/>
      <c r="AF30" s="137"/>
      <c r="AG30" s="134"/>
      <c r="AH30" s="138"/>
      <c r="AK30" s="137"/>
      <c r="AL30" s="134"/>
      <c r="AM30" s="138"/>
      <c r="AP30" s="137"/>
      <c r="AQ30" s="134"/>
      <c r="AR30" s="138"/>
      <c r="AU30" s="137"/>
      <c r="AV30" s="134"/>
      <c r="AW30" s="138"/>
    </row>
    <row r="31" spans="1:49" s="123" customFormat="1" ht="15" customHeight="1" x14ac:dyDescent="0.25">
      <c r="A31" s="123">
        <v>191</v>
      </c>
      <c r="B31" s="133"/>
      <c r="C31" s="134"/>
      <c r="D31" s="134"/>
      <c r="G31" s="137"/>
      <c r="H31" s="134"/>
      <c r="I31" s="138"/>
      <c r="L31" s="137"/>
      <c r="M31" s="134"/>
      <c r="N31" s="138"/>
      <c r="Q31" s="137"/>
      <c r="R31" s="134"/>
      <c r="S31" s="138"/>
      <c r="V31" s="137"/>
      <c r="W31" s="134"/>
      <c r="X31" s="138"/>
      <c r="AA31" s="137"/>
      <c r="AB31" s="134"/>
      <c r="AC31" s="138"/>
      <c r="AF31" s="137"/>
      <c r="AG31" s="134"/>
      <c r="AH31" s="138"/>
      <c r="AK31" s="137"/>
      <c r="AL31" s="134"/>
      <c r="AM31" s="138"/>
      <c r="AP31" s="137"/>
      <c r="AQ31" s="134"/>
      <c r="AR31" s="138"/>
      <c r="AU31" s="137"/>
      <c r="AV31" s="134"/>
      <c r="AW31" s="138"/>
    </row>
    <row r="32" spans="1:49" s="123" customFormat="1" ht="6.75" customHeight="1" x14ac:dyDescent="0.25">
      <c r="X32" s="128"/>
    </row>
  </sheetData>
  <mergeCells count="5">
    <mergeCell ref="D4:U4"/>
    <mergeCell ref="D6:U7"/>
    <mergeCell ref="Z4:AB4"/>
    <mergeCell ref="Z9:AE9"/>
    <mergeCell ref="D9:L9"/>
  </mergeCells>
  <phoneticPr fontId="7" type="noConversion"/>
  <printOptions horizontalCentered="1" verticalCentered="1" gridLinesSet="0"/>
  <pageMargins left="0.51181102362204722" right="0.55118110236220474" top="0.98425196850393704" bottom="0.98425196850393704" header="0.5" footer="0.5"/>
  <pageSetup paperSize="9" orientation="landscape" horizontalDpi="300" verticalDpi="300" r:id="rId1"/>
  <headerFooter alignWithMargins="0">
    <oddFooter>&amp;L&amp;F&amp;CPag.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showGridLines="0" showZeros="0" view="pageBreakPreview" topLeftCell="B1" zoomScaleNormal="100" zoomScaleSheetLayoutView="100" workbookViewId="0">
      <selection activeCell="B53" sqref="B53:N57"/>
    </sheetView>
  </sheetViews>
  <sheetFormatPr defaultRowHeight="12.75" x14ac:dyDescent="0.2"/>
  <cols>
    <col min="1" max="1" width="1.85546875" style="154" customWidth="1"/>
    <col min="2" max="2" width="8" style="154" customWidth="1"/>
    <col min="3" max="12" width="7" style="154" customWidth="1"/>
    <col min="13" max="13" width="5.28515625" style="154" customWidth="1"/>
    <col min="14" max="14" width="10.7109375" style="154" customWidth="1"/>
    <col min="15" max="15" width="1.5703125" style="154" customWidth="1"/>
    <col min="16" max="16384" width="9.140625" style="154"/>
  </cols>
  <sheetData>
    <row r="1" spans="1:14" x14ac:dyDescent="0.2">
      <c r="A1" s="151"/>
      <c r="B1" s="152"/>
      <c r="C1" s="152"/>
      <c r="D1" s="152"/>
      <c r="E1" s="151"/>
      <c r="F1" s="151"/>
      <c r="G1" s="151"/>
      <c r="H1" s="151"/>
      <c r="I1" s="151"/>
      <c r="J1" s="151"/>
      <c r="K1" s="151"/>
      <c r="L1" s="151"/>
      <c r="M1" s="151"/>
      <c r="N1" s="153"/>
    </row>
    <row r="2" spans="1:14" x14ac:dyDescent="0.2">
      <c r="A2" s="151"/>
      <c r="B2" s="155" t="s">
        <v>11</v>
      </c>
      <c r="C2" s="156"/>
      <c r="D2" s="156"/>
      <c r="E2" s="157">
        <f>PONTOS!$BC$4</f>
        <v>0</v>
      </c>
      <c r="F2" s="158"/>
      <c r="G2" s="158"/>
      <c r="H2" s="158"/>
      <c r="I2" s="158"/>
      <c r="J2" s="158"/>
      <c r="K2" s="158"/>
      <c r="L2" s="159"/>
      <c r="M2" s="160" t="s">
        <v>12</v>
      </c>
      <c r="N2" s="159">
        <f>PONTOS!$BC$9</f>
        <v>0</v>
      </c>
    </row>
    <row r="3" spans="1:14" x14ac:dyDescent="0.2">
      <c r="A3" s="151"/>
      <c r="B3" s="155" t="s">
        <v>13</v>
      </c>
      <c r="C3" s="156"/>
      <c r="D3" s="156"/>
      <c r="E3" s="152">
        <f>PONTOS!$CD$7</f>
        <v>0</v>
      </c>
      <c r="F3" s="151"/>
      <c r="G3" s="151"/>
      <c r="H3" s="151"/>
      <c r="I3" s="151"/>
      <c r="J3" s="151"/>
      <c r="K3" s="151"/>
      <c r="L3" s="161"/>
      <c r="M3" s="160" t="s">
        <v>14</v>
      </c>
      <c r="N3" s="159">
        <f>PONTOS!$BY$9</f>
        <v>0</v>
      </c>
    </row>
    <row r="4" spans="1:14" x14ac:dyDescent="0.2">
      <c r="A4" s="151"/>
      <c r="B4" s="155" t="s">
        <v>15</v>
      </c>
      <c r="C4" s="155"/>
      <c r="D4" s="155"/>
      <c r="E4" s="162">
        <f>PONTOS!$BY$7</f>
        <v>0</v>
      </c>
      <c r="F4" s="153"/>
      <c r="G4" s="153"/>
      <c r="H4" s="153"/>
      <c r="I4" s="153"/>
      <c r="J4" s="153"/>
      <c r="K4" s="153"/>
      <c r="L4" s="163"/>
      <c r="M4" s="164"/>
      <c r="N4" s="163"/>
    </row>
    <row r="5" spans="1:14" x14ac:dyDescent="0.2">
      <c r="A5" s="151"/>
      <c r="B5" s="155" t="s">
        <v>20</v>
      </c>
      <c r="C5" s="155"/>
      <c r="D5" s="155"/>
      <c r="E5" s="162">
        <f>PONTOS!$BC$6</f>
        <v>0</v>
      </c>
      <c r="F5" s="153"/>
      <c r="G5" s="153"/>
      <c r="H5" s="153"/>
      <c r="I5" s="153"/>
      <c r="J5" s="153"/>
      <c r="K5" s="153"/>
      <c r="L5" s="153"/>
      <c r="M5" s="153"/>
      <c r="N5" s="163"/>
    </row>
    <row r="6" spans="1:14" x14ac:dyDescent="0.2">
      <c r="A6" s="151"/>
      <c r="B6" s="165" t="s">
        <v>21</v>
      </c>
      <c r="C6" s="166"/>
      <c r="D6" s="166"/>
      <c r="E6" s="167">
        <f ca="1">PONTOS!$BY$4</f>
        <v>42569</v>
      </c>
      <c r="F6" s="168"/>
      <c r="G6" s="168"/>
      <c r="H6" s="169"/>
      <c r="I6" s="169"/>
      <c r="J6" s="169"/>
      <c r="K6" s="169"/>
      <c r="L6" s="169"/>
      <c r="M6" s="151"/>
      <c r="N6" s="158"/>
    </row>
    <row r="7" spans="1:14" ht="13.5" x14ac:dyDescent="0.25">
      <c r="D7" s="170" t="s">
        <v>73</v>
      </c>
      <c r="E7" s="171" t="e">
        <f>RESULTADO!G68</f>
        <v>#N/A</v>
      </c>
      <c r="G7" s="170" t="s">
        <v>76</v>
      </c>
      <c r="H7" s="171" t="e">
        <f>RESULTADO!G69</f>
        <v>#N/A</v>
      </c>
      <c r="J7" s="170" t="s">
        <v>80</v>
      </c>
      <c r="K7" s="171" t="e">
        <f>RESULTADO!G70</f>
        <v>#N/A</v>
      </c>
      <c r="M7" s="172" t="s">
        <v>77</v>
      </c>
      <c r="N7" s="173" t="e">
        <f>RESULTADO!L69</f>
        <v>#N/A</v>
      </c>
    </row>
    <row r="10" spans="1:14" ht="9" customHeight="1" x14ac:dyDescent="0.2"/>
    <row r="11" spans="1:14" ht="9" customHeight="1" x14ac:dyDescent="0.2"/>
    <row r="12" spans="1:14" ht="9" customHeight="1" x14ac:dyDescent="0.2"/>
    <row r="13" spans="1:14" ht="9" customHeight="1" x14ac:dyDescent="0.2"/>
    <row r="14" spans="1:14" ht="9" customHeight="1" x14ac:dyDescent="0.2"/>
    <row r="15" spans="1:14" ht="9" customHeight="1" x14ac:dyDescent="0.2"/>
    <row r="16" spans="1:14" ht="9" customHeight="1" x14ac:dyDescent="0.2"/>
    <row r="17" ht="9" customHeight="1" x14ac:dyDescent="0.2"/>
    <row r="18" ht="9" customHeight="1" x14ac:dyDescent="0.2"/>
    <row r="19" ht="9" customHeight="1" x14ac:dyDescent="0.2"/>
    <row r="20" ht="9" customHeight="1" x14ac:dyDescent="0.2"/>
    <row r="21" ht="9" customHeight="1" x14ac:dyDescent="0.2"/>
    <row r="22" ht="9" customHeight="1" x14ac:dyDescent="0.2"/>
    <row r="23" ht="9" customHeight="1" x14ac:dyDescent="0.2"/>
    <row r="24" ht="9" customHeight="1" x14ac:dyDescent="0.2"/>
    <row r="25" ht="9" customHeight="1" x14ac:dyDescent="0.2"/>
    <row r="26" ht="9" customHeight="1" x14ac:dyDescent="0.2"/>
    <row r="27" ht="9" customHeight="1" x14ac:dyDescent="0.2"/>
    <row r="28" ht="9" customHeight="1" x14ac:dyDescent="0.2"/>
    <row r="29" ht="9" customHeight="1" x14ac:dyDescent="0.2"/>
    <row r="30" ht="9" customHeight="1" x14ac:dyDescent="0.2"/>
    <row r="31" ht="9" customHeight="1" x14ac:dyDescent="0.2"/>
    <row r="42" spans="2:14" ht="17.25" customHeight="1" x14ac:dyDescent="0.2">
      <c r="B42" s="174" t="s">
        <v>214</v>
      </c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</row>
    <row r="43" spans="2:14" ht="57" customHeight="1" x14ac:dyDescent="0.2">
      <c r="B43" s="201" t="e">
        <f>RESULTADO!C50</f>
        <v>#N/A</v>
      </c>
      <c r="C43" s="201"/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N43" s="201"/>
    </row>
    <row r="44" spans="2:14" x14ac:dyDescent="0.2">
      <c r="B44" s="201"/>
      <c r="C44" s="201"/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N44" s="201"/>
    </row>
    <row r="45" spans="2:14" x14ac:dyDescent="0.2">
      <c r="B45" s="201"/>
      <c r="C45" s="201"/>
      <c r="D45" s="201"/>
      <c r="E45" s="201"/>
      <c r="F45" s="201"/>
      <c r="G45" s="201"/>
      <c r="H45" s="201"/>
      <c r="I45" s="201"/>
      <c r="J45" s="201"/>
      <c r="K45" s="201"/>
      <c r="L45" s="201"/>
      <c r="M45" s="201"/>
      <c r="N45" s="201"/>
    </row>
    <row r="46" spans="2:14" x14ac:dyDescent="0.2">
      <c r="B46" s="174" t="s">
        <v>215</v>
      </c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</row>
    <row r="47" spans="2:14" ht="19.5" customHeight="1" x14ac:dyDescent="0.2">
      <c r="B47" s="201" t="e">
        <f>RESULTADO!G73&amp;RESULTADO!G74&amp;RESULTADO!G75&amp;RESULTADO!G76&amp;RESULTADO!G77&amp;RESULTADO!G78&amp;RESULTADO!G79&amp;RESULTADO!G80&amp;RESULTADO!G81&amp;RESULTADO!G82</f>
        <v>#N/A</v>
      </c>
      <c r="C47" s="201"/>
      <c r="D47" s="201"/>
      <c r="E47" s="201"/>
      <c r="F47" s="201"/>
      <c r="G47" s="201"/>
      <c r="H47" s="201"/>
      <c r="I47" s="201"/>
      <c r="J47" s="201"/>
      <c r="K47" s="201"/>
      <c r="L47" s="201"/>
      <c r="M47" s="201"/>
      <c r="N47" s="201"/>
    </row>
    <row r="48" spans="2:14" x14ac:dyDescent="0.2">
      <c r="B48" s="201"/>
      <c r="C48" s="201"/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1"/>
    </row>
    <row r="49" spans="2:14" ht="16.5" customHeight="1" x14ac:dyDescent="0.2">
      <c r="B49" s="201"/>
      <c r="C49" s="201"/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</row>
    <row r="50" spans="2:14" x14ac:dyDescent="0.2">
      <c r="B50" s="201"/>
      <c r="C50" s="201"/>
      <c r="D50" s="201"/>
      <c r="E50" s="201"/>
      <c r="F50" s="201"/>
      <c r="G50" s="201"/>
      <c r="H50" s="201"/>
      <c r="I50" s="201"/>
      <c r="J50" s="201"/>
      <c r="K50" s="201"/>
      <c r="L50" s="201"/>
      <c r="M50" s="201"/>
      <c r="N50" s="201"/>
    </row>
    <row r="51" spans="2:14" x14ac:dyDescent="0.2">
      <c r="B51" s="201"/>
      <c r="C51" s="201"/>
      <c r="D51" s="201"/>
      <c r="E51" s="201"/>
      <c r="F51" s="201"/>
      <c r="G51" s="201"/>
      <c r="H51" s="201"/>
      <c r="I51" s="201"/>
      <c r="J51" s="201"/>
      <c r="K51" s="201"/>
      <c r="L51" s="201"/>
      <c r="M51" s="201"/>
      <c r="N51" s="201"/>
    </row>
    <row r="52" spans="2:14" x14ac:dyDescent="0.2">
      <c r="B52" s="174" t="s">
        <v>216</v>
      </c>
      <c r="C52" s="175"/>
      <c r="D52" s="175"/>
      <c r="E52" s="175"/>
      <c r="F52" s="175"/>
      <c r="G52" s="175"/>
      <c r="H52" s="175"/>
      <c r="I52" s="175"/>
      <c r="J52" s="175"/>
      <c r="K52" s="175"/>
      <c r="L52" s="175"/>
      <c r="M52" s="175"/>
      <c r="N52" s="175"/>
    </row>
    <row r="53" spans="2:14" ht="15.75" customHeight="1" x14ac:dyDescent="0.2">
      <c r="B53" s="201" t="e">
        <f>RESULTADO!N73&amp;RESULTADO!N74&amp;RESULTADO!N75&amp;RESULTADO!N76&amp;RESULTADO!N77&amp;RESULTADO!N78&amp;RESULTADO!N79&amp;RESULTADO!N80&amp;RESULTADO!N81&amp;RESULTADO!N82</f>
        <v>#N/A</v>
      </c>
      <c r="C53" s="201"/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</row>
    <row r="54" spans="2:14" ht="15.75" customHeight="1" x14ac:dyDescent="0.2">
      <c r="B54" s="201"/>
      <c r="C54" s="201"/>
      <c r="D54" s="201"/>
      <c r="E54" s="201"/>
      <c r="F54" s="201"/>
      <c r="G54" s="201"/>
      <c r="H54" s="201"/>
      <c r="I54" s="201"/>
      <c r="J54" s="201"/>
      <c r="K54" s="201"/>
      <c r="L54" s="201"/>
      <c r="M54" s="201"/>
      <c r="N54" s="201"/>
    </row>
    <row r="55" spans="2:14" ht="15.75" customHeight="1" x14ac:dyDescent="0.2">
      <c r="B55" s="201"/>
      <c r="C55" s="201"/>
      <c r="D55" s="201"/>
      <c r="E55" s="201"/>
      <c r="F55" s="201"/>
      <c r="G55" s="201"/>
      <c r="H55" s="201"/>
      <c r="I55" s="201"/>
      <c r="J55" s="201"/>
      <c r="K55" s="201"/>
      <c r="L55" s="201"/>
      <c r="M55" s="201"/>
      <c r="N55" s="201"/>
    </row>
    <row r="56" spans="2:14" ht="15.75" customHeight="1" x14ac:dyDescent="0.2">
      <c r="B56" s="201"/>
      <c r="C56" s="201"/>
      <c r="D56" s="201"/>
      <c r="E56" s="201"/>
      <c r="F56" s="201"/>
      <c r="G56" s="201"/>
      <c r="H56" s="201"/>
      <c r="I56" s="201"/>
      <c r="J56" s="201"/>
      <c r="K56" s="201"/>
      <c r="L56" s="201"/>
      <c r="M56" s="201"/>
      <c r="N56" s="201"/>
    </row>
    <row r="57" spans="2:14" ht="15.75" customHeight="1" x14ac:dyDescent="0.2">
      <c r="B57" s="201"/>
      <c r="C57" s="201"/>
      <c r="D57" s="201"/>
      <c r="E57" s="201"/>
      <c r="F57" s="201"/>
      <c r="G57" s="201"/>
      <c r="H57" s="201"/>
      <c r="I57" s="201"/>
      <c r="J57" s="201"/>
      <c r="K57" s="201"/>
      <c r="L57" s="201"/>
      <c r="M57" s="201"/>
      <c r="N57" s="201"/>
    </row>
  </sheetData>
  <mergeCells count="3">
    <mergeCell ref="B47:N51"/>
    <mergeCell ref="B43:N45"/>
    <mergeCell ref="B53:N57"/>
  </mergeCells>
  <phoneticPr fontId="7" type="noConversion"/>
  <pageMargins left="0.64" right="0.75" top="0.56000000000000005" bottom="0.56999999999999995" header="0" footer="0"/>
  <pageSetup paperSize="9" orientation="portrait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25"/>
  <sheetViews>
    <sheetView showGridLines="0" showZeros="0" view="pageBreakPreview" topLeftCell="A9" zoomScaleNormal="75" workbookViewId="0">
      <selection activeCell="A9" sqref="A9"/>
    </sheetView>
  </sheetViews>
  <sheetFormatPr defaultRowHeight="11.25" zeroHeight="1" x14ac:dyDescent="0.2"/>
  <cols>
    <col min="1" max="1" width="5.5703125" style="45" customWidth="1"/>
    <col min="2" max="2" width="22.140625" style="92" customWidth="1"/>
    <col min="3" max="4" width="4.7109375" style="92" customWidth="1"/>
    <col min="5" max="5" width="5.7109375" style="45" customWidth="1"/>
    <col min="6" max="6" width="5.28515625" style="45" customWidth="1"/>
    <col min="7" max="7" width="6.28515625" style="45" customWidth="1"/>
    <col min="8" max="8" width="4.7109375" style="45" customWidth="1"/>
    <col min="9" max="9" width="5.5703125" style="45" customWidth="1"/>
    <col min="10" max="10" width="6.85546875" style="45" bestFit="1" customWidth="1"/>
    <col min="11" max="11" width="4.7109375" style="45" customWidth="1"/>
    <col min="12" max="12" width="3.7109375" style="45" customWidth="1"/>
    <col min="13" max="13" width="5.5703125" style="45" customWidth="1"/>
    <col min="14" max="14" width="16.5703125" style="45" customWidth="1"/>
    <col min="15" max="15" width="37.5703125" style="45" customWidth="1"/>
    <col min="16" max="16" width="35.7109375" style="44" customWidth="1"/>
    <col min="17" max="17" width="38.85546875" style="44" customWidth="1"/>
    <col min="18" max="18" width="35.7109375" style="44" customWidth="1"/>
    <col min="19" max="19" width="35.7109375" style="148" customWidth="1"/>
    <col min="20" max="22" width="35.7109375" style="46" customWidth="1"/>
    <col min="23" max="16384" width="9.140625" style="45"/>
  </cols>
  <sheetData>
    <row r="1" spans="1:22" ht="12.75" x14ac:dyDescent="0.2">
      <c r="A1" s="39"/>
      <c r="B1" s="40"/>
      <c r="C1" s="40"/>
      <c r="D1" s="40"/>
      <c r="E1" s="41"/>
      <c r="F1" s="41"/>
      <c r="G1" s="41"/>
      <c r="H1" s="41"/>
      <c r="I1" s="41"/>
      <c r="J1" s="41"/>
      <c r="K1" s="41"/>
      <c r="L1" s="41"/>
      <c r="M1" s="41"/>
      <c r="N1" s="42"/>
      <c r="O1" s="43"/>
      <c r="P1"/>
      <c r="Q1"/>
    </row>
    <row r="2" spans="1:22" ht="12.75" x14ac:dyDescent="0.2">
      <c r="A2" s="47"/>
      <c r="B2" s="48" t="s">
        <v>11</v>
      </c>
      <c r="C2" s="49"/>
      <c r="D2" s="49"/>
      <c r="E2" s="50">
        <f>PONTOS!$BC$4</f>
        <v>0</v>
      </c>
      <c r="F2" s="41"/>
      <c r="G2" s="41"/>
      <c r="H2" s="41"/>
      <c r="I2" s="41"/>
      <c r="J2" s="41"/>
      <c r="K2" s="41"/>
      <c r="L2" s="42"/>
      <c r="M2" s="51" t="s">
        <v>12</v>
      </c>
      <c r="N2" s="42">
        <f>PONTOS!$BC$9</f>
        <v>0</v>
      </c>
      <c r="O2" s="52" t="s">
        <v>1</v>
      </c>
      <c r="P2"/>
      <c r="Q2"/>
    </row>
    <row r="3" spans="1:22" x14ac:dyDescent="0.2">
      <c r="A3" s="47"/>
      <c r="B3" s="48" t="s">
        <v>13</v>
      </c>
      <c r="C3" s="49"/>
      <c r="D3" s="49"/>
      <c r="E3" s="53">
        <f>PONTOS!$CD$7</f>
        <v>0</v>
      </c>
      <c r="F3" s="54"/>
      <c r="G3" s="54"/>
      <c r="H3" s="54"/>
      <c r="I3" s="54"/>
      <c r="J3" s="54"/>
      <c r="K3" s="54"/>
      <c r="L3" s="55"/>
      <c r="M3" s="51" t="s">
        <v>14</v>
      </c>
      <c r="N3" s="42">
        <f>PONTOS!$BY$9</f>
        <v>0</v>
      </c>
      <c r="O3" s="52">
        <f>E2</f>
        <v>0</v>
      </c>
      <c r="P3" s="56"/>
      <c r="Q3" s="56"/>
    </row>
    <row r="4" spans="1:22" s="54" customFormat="1" ht="12.75" x14ac:dyDescent="0.2">
      <c r="A4" s="47"/>
      <c r="B4" s="48" t="s">
        <v>15</v>
      </c>
      <c r="C4" s="48"/>
      <c r="D4" s="48"/>
      <c r="E4" s="57">
        <f>PONTOS!$BY$7</f>
        <v>0</v>
      </c>
      <c r="F4" s="58"/>
      <c r="G4" s="58"/>
      <c r="H4" s="58"/>
      <c r="I4" s="58"/>
      <c r="J4" s="58"/>
      <c r="K4" s="58"/>
      <c r="L4" s="59"/>
      <c r="M4" s="60"/>
      <c r="N4" s="59"/>
      <c r="O4" s="61">
        <f ca="1">E6</f>
        <v>42569</v>
      </c>
      <c r="P4" s="44"/>
      <c r="Q4" s="44"/>
      <c r="R4" s="44"/>
      <c r="S4" s="144" t="s">
        <v>16</v>
      </c>
      <c r="T4" s="62" t="s">
        <v>17</v>
      </c>
      <c r="U4" s="62" t="s">
        <v>18</v>
      </c>
      <c r="V4" s="62" t="s">
        <v>19</v>
      </c>
    </row>
    <row r="5" spans="1:22" ht="12.75" x14ac:dyDescent="0.2">
      <c r="A5" s="47"/>
      <c r="B5" s="48" t="s">
        <v>20</v>
      </c>
      <c r="C5" s="48"/>
      <c r="D5" s="48"/>
      <c r="E5" s="57">
        <f>PONTOS!$BC$6</f>
        <v>0</v>
      </c>
      <c r="F5" s="58"/>
      <c r="G5" s="58"/>
      <c r="H5" s="58"/>
      <c r="I5" s="58"/>
      <c r="J5" s="58"/>
      <c r="K5" s="58"/>
      <c r="L5" s="58"/>
      <c r="M5" s="58"/>
      <c r="N5" s="59"/>
      <c r="O5" s="63" t="s">
        <v>16</v>
      </c>
      <c r="P5"/>
      <c r="Q5" s="64"/>
      <c r="R5"/>
    </row>
    <row r="6" spans="1:22" ht="20.25" customHeight="1" x14ac:dyDescent="0.2">
      <c r="A6" s="47"/>
      <c r="B6" s="117" t="s">
        <v>21</v>
      </c>
      <c r="C6" s="118"/>
      <c r="D6" s="118"/>
      <c r="E6" s="119">
        <f ca="1">PONTOS!$BY$4</f>
        <v>42569</v>
      </c>
      <c r="F6" s="66"/>
      <c r="G6" s="66"/>
      <c r="H6" s="65"/>
      <c r="I6" s="65"/>
      <c r="J6" s="65"/>
      <c r="K6" s="65"/>
      <c r="L6" s="65"/>
      <c r="M6" s="54"/>
      <c r="N6" s="55"/>
      <c r="O6" s="67"/>
      <c r="P6"/>
      <c r="Q6" s="65"/>
      <c r="R6" s="68" t="s">
        <v>22</v>
      </c>
      <c r="S6" s="177" t="s">
        <v>191</v>
      </c>
      <c r="T6" s="46" t="s">
        <v>23</v>
      </c>
      <c r="U6" s="211" t="s">
        <v>178</v>
      </c>
    </row>
    <row r="7" spans="1:22" ht="22.5" customHeight="1" x14ac:dyDescent="0.2">
      <c r="A7" s="140" t="s">
        <v>122</v>
      </c>
      <c r="C7" s="54"/>
      <c r="D7" s="54"/>
      <c r="G7" s="54"/>
      <c r="H7" s="54"/>
      <c r="I7" s="54"/>
      <c r="J7" s="54"/>
      <c r="K7" s="139" t="s">
        <v>26</v>
      </c>
      <c r="L7" s="69" t="str">
        <f>IF(IMPRESSO!$G$14&lt;&gt;"","S","")</f>
        <v/>
      </c>
      <c r="M7" s="54"/>
      <c r="N7" s="55"/>
      <c r="O7" s="67"/>
      <c r="P7"/>
      <c r="Q7" s="65"/>
      <c r="R7" t="s">
        <v>24</v>
      </c>
      <c r="S7" s="148" t="s">
        <v>192</v>
      </c>
      <c r="T7" s="46" t="s">
        <v>25</v>
      </c>
      <c r="U7" s="211"/>
    </row>
    <row r="8" spans="1:22" ht="21.75" customHeight="1" x14ac:dyDescent="0.2">
      <c r="A8" s="71" t="s">
        <v>112</v>
      </c>
      <c r="B8" s="71" t="s">
        <v>113</v>
      </c>
      <c r="C8" s="71" t="s">
        <v>114</v>
      </c>
      <c r="D8" s="71" t="s">
        <v>115</v>
      </c>
      <c r="E8" s="71" t="s">
        <v>116</v>
      </c>
      <c r="F8" s="71" t="s">
        <v>117</v>
      </c>
      <c r="G8" s="71" t="s">
        <v>118</v>
      </c>
      <c r="H8" s="71" t="s">
        <v>119</v>
      </c>
      <c r="I8" s="71" t="s">
        <v>120</v>
      </c>
      <c r="J8" s="71" t="s">
        <v>121</v>
      </c>
      <c r="K8" s="57" t="s">
        <v>39</v>
      </c>
      <c r="L8" s="53"/>
      <c r="N8" s="55"/>
      <c r="O8" s="67"/>
      <c r="P8"/>
      <c r="Q8" s="65"/>
      <c r="R8" t="s">
        <v>27</v>
      </c>
      <c r="S8" s="148" t="s">
        <v>166</v>
      </c>
      <c r="T8" s="46" t="s">
        <v>28</v>
      </c>
      <c r="U8" s="211"/>
    </row>
    <row r="9" spans="1:22" ht="21" customHeight="1" x14ac:dyDescent="0.2">
      <c r="A9" s="72" t="e">
        <f>PONTOS!$CK$6</f>
        <v>#N/A</v>
      </c>
      <c r="B9" s="72" t="e">
        <f>PONTOS!$CN$6</f>
        <v>#N/A</v>
      </c>
      <c r="C9" s="72" t="e">
        <f>PONTOS!$CP$6</f>
        <v>#N/A</v>
      </c>
      <c r="D9" s="72" t="e">
        <f>PONTOS!$CS$6</f>
        <v>#N/A</v>
      </c>
      <c r="E9" s="72" t="e">
        <f>PONTOS!$CU$6</f>
        <v>#N/A</v>
      </c>
      <c r="F9" s="72" t="e">
        <f>PONTOS!$CK$9</f>
        <v>#N/A</v>
      </c>
      <c r="G9" s="72" t="e">
        <f>PONTOS!$CN$9</f>
        <v>#N/A</v>
      </c>
      <c r="H9" s="72" t="e">
        <f>PONTOS!$CP$9</f>
        <v>#N/A</v>
      </c>
      <c r="I9" s="72" t="e">
        <f>PONTOS!$CS$9</f>
        <v>#N/A</v>
      </c>
      <c r="J9" s="72" t="e">
        <f>PONTOS!$CU$9</f>
        <v>#N/A</v>
      </c>
      <c r="K9" s="73" t="e">
        <f>AVERAGE(A9:J9)</f>
        <v>#N/A</v>
      </c>
      <c r="L9" s="74"/>
      <c r="N9" s="55"/>
      <c r="O9" s="67"/>
      <c r="P9"/>
      <c r="Q9" s="65"/>
      <c r="R9" s="68" t="s">
        <v>40</v>
      </c>
      <c r="S9" s="148" t="s">
        <v>165</v>
      </c>
      <c r="T9" s="46" t="s">
        <v>41</v>
      </c>
      <c r="U9" s="211"/>
    </row>
    <row r="10" spans="1:22" ht="56.25" x14ac:dyDescent="0.2">
      <c r="A10" s="140" t="s">
        <v>123</v>
      </c>
      <c r="N10" s="55"/>
      <c r="O10" s="67"/>
      <c r="P10"/>
      <c r="Q10" s="65"/>
      <c r="R10" t="s">
        <v>42</v>
      </c>
      <c r="S10" s="148" t="s">
        <v>162</v>
      </c>
      <c r="T10" s="46" t="s">
        <v>43</v>
      </c>
      <c r="U10" s="46" t="s">
        <v>179</v>
      </c>
    </row>
    <row r="11" spans="1:22" ht="38.25" x14ac:dyDescent="0.2">
      <c r="A11" s="142">
        <v>1</v>
      </c>
      <c r="B11" s="143" t="s">
        <v>127</v>
      </c>
      <c r="C11" s="216" t="e">
        <f>IF((AND(estabilidade&lt;0,alegria&lt;0,calma&lt;0)),S6,"")</f>
        <v>#N/A</v>
      </c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8"/>
      <c r="O11" s="67"/>
      <c r="P11"/>
      <c r="Q11" s="65"/>
      <c r="R11" s="68" t="s">
        <v>44</v>
      </c>
      <c r="S11" s="148" t="s">
        <v>164</v>
      </c>
      <c r="T11" s="46" t="s">
        <v>45</v>
      </c>
    </row>
    <row r="12" spans="1:22" ht="27" customHeight="1" x14ac:dyDescent="0.2">
      <c r="A12" s="142">
        <v>2</v>
      </c>
      <c r="B12" s="143" t="s">
        <v>128</v>
      </c>
      <c r="C12" s="216" t="e">
        <f>IF((AND(estabilidade&lt;0,certeza&lt;0)),S7,"")</f>
        <v>#N/A</v>
      </c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8"/>
      <c r="O12" s="67"/>
      <c r="P12"/>
      <c r="Q12" s="65"/>
      <c r="R12" s="68"/>
      <c r="S12" s="148" t="s">
        <v>163</v>
      </c>
      <c r="T12" s="46" t="s">
        <v>47</v>
      </c>
      <c r="U12" s="46" t="s">
        <v>180</v>
      </c>
    </row>
    <row r="13" spans="1:22" ht="51.75" customHeight="1" x14ac:dyDescent="0.2">
      <c r="A13" s="142">
        <v>3</v>
      </c>
      <c r="B13" s="143" t="s">
        <v>129</v>
      </c>
      <c r="C13" s="216" t="e">
        <f>IF((AND(estabilidade&lt;1,calma&lt;0,agressivo&gt;0,responsavel&lt;0)),S8,"")</f>
        <v>#N/A</v>
      </c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8"/>
      <c r="O13" s="67"/>
      <c r="P13"/>
      <c r="Q13" s="65"/>
      <c r="R13" s="68"/>
      <c r="S13" s="148" t="s">
        <v>167</v>
      </c>
      <c r="T13" s="46" t="s">
        <v>49</v>
      </c>
    </row>
    <row r="14" spans="1:22" ht="52.5" customHeight="1" x14ac:dyDescent="0.2">
      <c r="A14" s="142">
        <v>4</v>
      </c>
      <c r="B14" s="143" t="s">
        <v>136</v>
      </c>
      <c r="C14" s="216" t="e">
        <f>IF(AND(estabilidade&lt;0,alegria&lt;0,calma&lt;0,certeza&gt;0,activo&gt;0,agressivo&gt;0,responsavel&lt;0,critico&lt;0,cordato&lt;0,comunicar&lt;0),S9,"")</f>
        <v>#N/A</v>
      </c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8"/>
      <c r="O14" s="67"/>
      <c r="P14"/>
      <c r="Q14" s="65"/>
      <c r="R14" s="68"/>
      <c r="S14" s="148" t="s">
        <v>193</v>
      </c>
      <c r="T14" s="46" t="s">
        <v>51</v>
      </c>
    </row>
    <row r="15" spans="1:22" ht="27" customHeight="1" x14ac:dyDescent="0.2">
      <c r="A15" s="142">
        <v>5</v>
      </c>
      <c r="B15" s="143" t="s">
        <v>124</v>
      </c>
      <c r="C15" s="216" t="e">
        <f>IF((AND(estabilidade&lt;0,activo&gt;0)),S10,"")</f>
        <v>#N/A</v>
      </c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18"/>
      <c r="O15" s="67"/>
      <c r="P15"/>
      <c r="Q15" s="65"/>
      <c r="R15" s="68"/>
      <c r="S15" s="177" t="s">
        <v>194</v>
      </c>
      <c r="T15" s="46" t="s">
        <v>53</v>
      </c>
    </row>
    <row r="16" spans="1:22" ht="29.25" customHeight="1" x14ac:dyDescent="0.2">
      <c r="A16" s="142">
        <v>6</v>
      </c>
      <c r="B16" s="143" t="s">
        <v>130</v>
      </c>
      <c r="C16" s="216" t="e">
        <f>IF((AND(estabilidade&lt;0,comunicar&lt;0,média&gt;0)),S11,"")</f>
        <v>#N/A</v>
      </c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8"/>
      <c r="O16" s="67"/>
      <c r="P16"/>
      <c r="Q16" s="65"/>
      <c r="R16" s="68"/>
      <c r="S16" s="148" t="s">
        <v>195</v>
      </c>
      <c r="T16" s="46" t="s">
        <v>54</v>
      </c>
      <c r="U16" s="46" t="s">
        <v>187</v>
      </c>
    </row>
    <row r="17" spans="1:21" ht="19.5" customHeight="1" x14ac:dyDescent="0.2">
      <c r="A17" s="142">
        <v>7</v>
      </c>
      <c r="B17" s="143" t="s">
        <v>125</v>
      </c>
      <c r="C17" s="216" t="e">
        <f>IF((AND(estabilidade&gt;0,critico&lt;0)),S12,"")</f>
        <v>#N/A</v>
      </c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18"/>
      <c r="O17" s="67"/>
      <c r="P17"/>
      <c r="Q17" s="65"/>
      <c r="R17" s="68"/>
      <c r="S17" s="148" t="s">
        <v>196</v>
      </c>
      <c r="T17" s="46" t="s">
        <v>55</v>
      </c>
    </row>
    <row r="18" spans="1:21" ht="18" customHeight="1" x14ac:dyDescent="0.2">
      <c r="A18" s="142">
        <v>8</v>
      </c>
      <c r="B18" s="143" t="s">
        <v>126</v>
      </c>
      <c r="C18" s="216" t="e">
        <f>IF((AND(alegria&lt;0,calma&lt;0)),S13,"")</f>
        <v>#N/A</v>
      </c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8"/>
      <c r="O18" s="67"/>
      <c r="P18"/>
      <c r="Q18" s="65"/>
      <c r="R18" s="68"/>
      <c r="S18" s="177" t="s">
        <v>197</v>
      </c>
      <c r="T18" s="46" t="s">
        <v>56</v>
      </c>
    </row>
    <row r="19" spans="1:21" ht="26.25" customHeight="1" x14ac:dyDescent="0.2">
      <c r="A19" s="142">
        <v>9</v>
      </c>
      <c r="B19" s="143" t="s">
        <v>131</v>
      </c>
      <c r="C19" s="216" t="e">
        <f>IF((AND(alegria&lt;0,agressivo&gt;0,responsavel&lt;0)),S14,"")</f>
        <v>#N/A</v>
      </c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8"/>
      <c r="O19" s="67"/>
      <c r="P19"/>
      <c r="Q19" s="65"/>
      <c r="R19" s="68"/>
      <c r="S19" s="177" t="s">
        <v>198</v>
      </c>
      <c r="T19" s="46" t="s">
        <v>58</v>
      </c>
    </row>
    <row r="20" spans="1:21" ht="20.25" customHeight="1" x14ac:dyDescent="0.2">
      <c r="A20" s="142">
        <v>10</v>
      </c>
      <c r="B20" s="143" t="s">
        <v>132</v>
      </c>
      <c r="C20" s="216" t="e">
        <f>IF((AND(alegria&gt;0,certeza&lt;0)),S15,"")</f>
        <v>#N/A</v>
      </c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18"/>
      <c r="O20" s="67"/>
      <c r="P20"/>
      <c r="Q20" s="65"/>
      <c r="R20" s="68"/>
      <c r="S20" s="177" t="s">
        <v>199</v>
      </c>
      <c r="T20" s="46" t="s">
        <v>60</v>
      </c>
      <c r="U20" s="46" t="s">
        <v>186</v>
      </c>
    </row>
    <row r="21" spans="1:21" ht="20.25" customHeight="1" x14ac:dyDescent="0.2">
      <c r="A21" s="142">
        <v>11</v>
      </c>
      <c r="B21" s="143" t="s">
        <v>133</v>
      </c>
      <c r="C21" s="216" t="e">
        <f>IF((AND(calma&lt;0,critico&lt;0)),S16,"")</f>
        <v>#N/A</v>
      </c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8"/>
      <c r="O21" s="67"/>
      <c r="P21"/>
      <c r="Q21" s="65"/>
      <c r="R21" s="68"/>
      <c r="S21" s="148" t="s">
        <v>200</v>
      </c>
      <c r="T21" s="46" t="s">
        <v>62</v>
      </c>
    </row>
    <row r="22" spans="1:21" ht="20.25" customHeight="1" x14ac:dyDescent="0.2">
      <c r="A22" s="142">
        <v>12</v>
      </c>
      <c r="B22" s="143" t="s">
        <v>134</v>
      </c>
      <c r="C22" s="216" t="e">
        <f>IF((AND(certeza&lt;0,comunicar&gt;0)),S17,"")</f>
        <v>#N/A</v>
      </c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18"/>
      <c r="O22" s="67"/>
      <c r="P22"/>
      <c r="Q22" s="65"/>
      <c r="R22" s="68"/>
      <c r="S22" s="177" t="s">
        <v>201</v>
      </c>
      <c r="T22" s="46" t="s">
        <v>64</v>
      </c>
      <c r="U22" s="46" t="s">
        <v>185</v>
      </c>
    </row>
    <row r="23" spans="1:21" ht="24.75" customHeight="1" x14ac:dyDescent="0.2">
      <c r="A23" s="142">
        <v>13</v>
      </c>
      <c r="B23" s="143" t="s">
        <v>135</v>
      </c>
      <c r="C23" s="216" t="e">
        <f>IF((AND(certeza&lt;0,responsavel&gt;0)),S18,"")</f>
        <v>#N/A</v>
      </c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8"/>
      <c r="O23" s="67"/>
      <c r="P23"/>
      <c r="Q23" s="65"/>
      <c r="R23" s="68"/>
      <c r="S23" s="148" t="s">
        <v>168</v>
      </c>
      <c r="T23" s="46" t="s">
        <v>66</v>
      </c>
    </row>
    <row r="24" spans="1:21" ht="25.5" x14ac:dyDescent="0.2">
      <c r="A24" s="142">
        <v>14</v>
      </c>
      <c r="B24" s="143" t="s">
        <v>137</v>
      </c>
      <c r="C24" s="216" t="e">
        <f>IF((AND(certeza&lt;0,responsavel&lt;0,critico&lt;0,cordato&lt;0)),S19,"")</f>
        <v>#N/A</v>
      </c>
      <c r="D24" s="217"/>
      <c r="E24" s="217"/>
      <c r="F24" s="217"/>
      <c r="G24" s="217"/>
      <c r="H24" s="217"/>
      <c r="I24" s="217"/>
      <c r="J24" s="217"/>
      <c r="K24" s="217"/>
      <c r="L24" s="217"/>
      <c r="M24" s="217"/>
      <c r="N24" s="218"/>
      <c r="O24" s="67"/>
      <c r="P24"/>
      <c r="Q24" s="65"/>
      <c r="R24" s="68"/>
      <c r="S24" s="148" t="s">
        <v>202</v>
      </c>
      <c r="T24" s="46" t="s">
        <v>68</v>
      </c>
    </row>
    <row r="25" spans="1:21" ht="24" customHeight="1" x14ac:dyDescent="0.2">
      <c r="A25" s="142">
        <v>15</v>
      </c>
      <c r="B25" s="143" t="s">
        <v>138</v>
      </c>
      <c r="C25" s="216" t="e">
        <f>IF((AND(activo&lt;0,agressivo&lt;0,comunicar&lt;0)),S20,"")</f>
        <v>#N/A</v>
      </c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8"/>
      <c r="O25" s="67"/>
      <c r="P25"/>
      <c r="Q25" s="65"/>
      <c r="R25" s="68"/>
      <c r="S25" s="148" t="s">
        <v>169</v>
      </c>
      <c r="T25" s="46" t="s">
        <v>70</v>
      </c>
    </row>
    <row r="26" spans="1:21" ht="24" customHeight="1" x14ac:dyDescent="0.2">
      <c r="A26" s="142">
        <v>16</v>
      </c>
      <c r="B26" s="143" t="s">
        <v>140</v>
      </c>
      <c r="C26" s="216" t="e">
        <f>IF((AND(agressivo&lt;0,activo&lt;0,média&gt;0)),S21,"")</f>
        <v>#N/A</v>
      </c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18"/>
      <c r="O26" s="67"/>
      <c r="P26"/>
      <c r="Q26" s="65"/>
      <c r="R26" s="68"/>
      <c r="S26" s="177" t="s">
        <v>203</v>
      </c>
      <c r="T26" s="46" t="s">
        <v>72</v>
      </c>
      <c r="U26" s="46" t="s">
        <v>184</v>
      </c>
    </row>
    <row r="27" spans="1:21" ht="24" customHeight="1" x14ac:dyDescent="0.2">
      <c r="A27" s="142">
        <v>17</v>
      </c>
      <c r="B27" s="143" t="s">
        <v>139</v>
      </c>
      <c r="C27" s="216" t="e">
        <f>IF((AND(activo&gt;0,responsavel&lt;0)),S22,"")</f>
        <v>#N/A</v>
      </c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8"/>
      <c r="O27" s="67"/>
      <c r="P27"/>
      <c r="Q27" s="65"/>
      <c r="R27" s="68"/>
      <c r="S27" s="148" t="s">
        <v>204</v>
      </c>
      <c r="T27" s="46" t="s">
        <v>75</v>
      </c>
    </row>
    <row r="28" spans="1:21" ht="24" customHeight="1" x14ac:dyDescent="0.2">
      <c r="A28" s="142">
        <v>18</v>
      </c>
      <c r="B28" s="143" t="s">
        <v>141</v>
      </c>
      <c r="C28" s="216" t="e">
        <f>IF((AND(activo&gt;0,cordato&gt;0,comunicar&gt;0)),S23,"")</f>
        <v>#N/A</v>
      </c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8"/>
      <c r="O28" s="67"/>
      <c r="P28"/>
      <c r="Q28" s="65"/>
      <c r="R28" s="68"/>
      <c r="S28" s="148" t="s">
        <v>205</v>
      </c>
      <c r="T28" s="46" t="s">
        <v>79</v>
      </c>
    </row>
    <row r="29" spans="1:21" ht="24" customHeight="1" x14ac:dyDescent="0.2">
      <c r="A29" s="142">
        <v>19</v>
      </c>
      <c r="B29" s="143" t="s">
        <v>142</v>
      </c>
      <c r="C29" s="216" t="e">
        <f>IF((AND(agressivo&gt;0,responsavel&lt;0,critico&lt;0,cordato&lt;0)),S24,"")</f>
        <v>#N/A</v>
      </c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8"/>
      <c r="O29" s="67"/>
      <c r="P29"/>
      <c r="Q29" s="65"/>
      <c r="R29" s="68"/>
      <c r="S29" s="148" t="s">
        <v>170</v>
      </c>
      <c r="T29" s="46" t="s">
        <v>81</v>
      </c>
    </row>
    <row r="30" spans="1:21" ht="24" customHeight="1" x14ac:dyDescent="0.2">
      <c r="A30" s="142">
        <v>20</v>
      </c>
      <c r="B30" s="143" t="s">
        <v>143</v>
      </c>
      <c r="C30" s="216" t="e">
        <f>IF((AND(agressivo&gt;0,responsavel&lt;0,critico&lt;0)),S25,"")</f>
        <v>#N/A</v>
      </c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8"/>
      <c r="O30" s="67"/>
      <c r="P30"/>
      <c r="Q30" s="65"/>
      <c r="R30" s="68"/>
      <c r="S30" s="148" t="s">
        <v>206</v>
      </c>
      <c r="T30" s="46" t="s">
        <v>85</v>
      </c>
    </row>
    <row r="31" spans="1:21" ht="12.75" x14ac:dyDescent="0.2">
      <c r="A31" s="142">
        <v>21</v>
      </c>
      <c r="B31" s="143" t="s">
        <v>144</v>
      </c>
      <c r="C31" s="216" t="e">
        <f>IF((AND(responsavel&lt;0,comunicar&lt;0)),S26,"")</f>
        <v>#N/A</v>
      </c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8"/>
      <c r="O31" s="67"/>
      <c r="P31"/>
      <c r="Q31" s="65"/>
      <c r="R31" s="68"/>
      <c r="S31" s="148" t="s">
        <v>171</v>
      </c>
    </row>
    <row r="32" spans="1:21" ht="67.5" x14ac:dyDescent="0.2">
      <c r="A32" s="142">
        <v>22</v>
      </c>
      <c r="B32" s="143" t="s">
        <v>145</v>
      </c>
      <c r="C32" s="216" t="e">
        <f>IF((AND(cordato&gt;0,comunicar&lt;0)),S27,"")</f>
        <v>#N/A</v>
      </c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8"/>
      <c r="O32" s="67"/>
      <c r="P32"/>
      <c r="Q32" s="65"/>
      <c r="R32" s="68"/>
      <c r="S32" s="148" t="s">
        <v>207</v>
      </c>
      <c r="T32" s="46" t="s">
        <v>88</v>
      </c>
      <c r="U32" s="46" t="s">
        <v>183</v>
      </c>
    </row>
    <row r="33" spans="1:21" ht="51" x14ac:dyDescent="0.2">
      <c r="A33" s="142">
        <v>23</v>
      </c>
      <c r="B33" s="143" t="s">
        <v>146</v>
      </c>
      <c r="C33" s="216" t="e">
        <f>IF((AND(estabilidade&lt;0,alegria&lt;0,calma&lt;0,certeza&lt;0,activo&gt;0,responsavel&lt;0,critico&lt;0,cordato&lt;0,comunicar&lt;30,comunicar&gt;(-20))),S28,"")</f>
        <v>#N/A</v>
      </c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8"/>
      <c r="O33" s="67"/>
      <c r="P33"/>
      <c r="Q33" s="65"/>
      <c r="R33" s="68"/>
      <c r="S33" s="148" t="s">
        <v>208</v>
      </c>
      <c r="T33" s="46" t="s">
        <v>90</v>
      </c>
      <c r="U33" s="46" t="s">
        <v>182</v>
      </c>
    </row>
    <row r="34" spans="1:21" ht="25.5" x14ac:dyDescent="0.2">
      <c r="A34" s="142">
        <v>24</v>
      </c>
      <c r="B34" s="143" t="s">
        <v>147</v>
      </c>
      <c r="C34" s="216" t="e">
        <f>IF((AND(alegria&gt;0,agressivo&lt;30,cordato&gt;30,comunicar&gt;30)),S29,"")</f>
        <v>#N/A</v>
      </c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218"/>
      <c r="O34" s="67"/>
      <c r="P34"/>
      <c r="Q34" s="65"/>
      <c r="R34" s="68"/>
      <c r="S34" s="177" t="s">
        <v>209</v>
      </c>
      <c r="T34" s="46" t="s">
        <v>92</v>
      </c>
    </row>
    <row r="35" spans="1:21" ht="24" customHeight="1" x14ac:dyDescent="0.2">
      <c r="A35" s="142">
        <v>25</v>
      </c>
      <c r="B35" s="143" t="s">
        <v>148</v>
      </c>
      <c r="C35" s="216" t="e">
        <f>IF((AND(estabilidade&gt;30,certeza&lt;30,certeza&gt;-20)),S30,"")</f>
        <v>#N/A</v>
      </c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18"/>
      <c r="O35" s="67"/>
      <c r="P35"/>
      <c r="Q35" s="65"/>
      <c r="R35" s="68"/>
      <c r="S35" s="148" t="s">
        <v>172</v>
      </c>
      <c r="T35" s="46" t="s">
        <v>94</v>
      </c>
      <c r="U35" s="46" t="s">
        <v>181</v>
      </c>
    </row>
    <row r="36" spans="1:21" ht="24" customHeight="1" x14ac:dyDescent="0.2">
      <c r="A36" s="142">
        <v>26</v>
      </c>
      <c r="B36" s="143" t="s">
        <v>149</v>
      </c>
      <c r="C36" s="216" t="e">
        <f>IF((AND(alegria&lt;30,alegria&gt;-20,certeza&gt;70)),S31,"")</f>
        <v>#N/A</v>
      </c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8"/>
      <c r="O36" s="67"/>
      <c r="P36"/>
      <c r="Q36" s="65"/>
      <c r="R36" s="68"/>
      <c r="S36" s="148" t="s">
        <v>173</v>
      </c>
      <c r="T36" s="46" t="s">
        <v>96</v>
      </c>
    </row>
    <row r="37" spans="1:21" ht="24" customHeight="1" x14ac:dyDescent="0.2">
      <c r="A37" s="142">
        <v>27</v>
      </c>
      <c r="B37" s="143" t="s">
        <v>150</v>
      </c>
      <c r="C37" s="216" t="e">
        <f>IF((AND(alegria&gt;75,certeza&gt;45,activo&gt;70)),S32,"")</f>
        <v>#N/A</v>
      </c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8"/>
      <c r="O37" s="67"/>
      <c r="P37"/>
      <c r="Q37" s="65"/>
      <c r="R37" s="68"/>
      <c r="S37" s="148" t="s">
        <v>174</v>
      </c>
      <c r="T37" s="46" t="s">
        <v>98</v>
      </c>
    </row>
    <row r="38" spans="1:21" ht="24" customHeight="1" x14ac:dyDescent="0.2">
      <c r="A38" s="142">
        <v>28</v>
      </c>
      <c r="B38" s="143" t="s">
        <v>151</v>
      </c>
      <c r="C38" s="216" t="e">
        <f>IF(AND(responsavel&gt;85,cordato&gt;85,média&lt;80),S33,"")</f>
        <v>#N/A</v>
      </c>
      <c r="D38" s="217"/>
      <c r="E38" s="217"/>
      <c r="F38" s="217"/>
      <c r="G38" s="217"/>
      <c r="H38" s="217"/>
      <c r="I38" s="217"/>
      <c r="J38" s="217"/>
      <c r="K38" s="217"/>
      <c r="L38" s="217"/>
      <c r="M38" s="217"/>
      <c r="N38" s="218"/>
      <c r="O38" s="67"/>
      <c r="P38"/>
      <c r="Q38" s="65"/>
      <c r="R38" s="68"/>
      <c r="S38" s="148" t="s">
        <v>175</v>
      </c>
    </row>
    <row r="39" spans="1:21" ht="24" customHeight="1" x14ac:dyDescent="0.2">
      <c r="A39" s="142">
        <v>29</v>
      </c>
      <c r="B39" s="143" t="s">
        <v>152</v>
      </c>
      <c r="C39" s="216" t="e">
        <f>IF((AND(calma&gt;média+10)),S34,"")</f>
        <v>#N/A</v>
      </c>
      <c r="D39" s="217"/>
      <c r="E39" s="217"/>
      <c r="F39" s="217"/>
      <c r="G39" s="217"/>
      <c r="H39" s="217"/>
      <c r="I39" s="217"/>
      <c r="J39" s="217"/>
      <c r="K39" s="217"/>
      <c r="L39" s="217"/>
      <c r="M39" s="217"/>
      <c r="N39" s="218"/>
      <c r="O39" s="67"/>
      <c r="P39"/>
      <c r="Q39" s="65"/>
      <c r="R39" s="68"/>
      <c r="S39" s="148" t="s">
        <v>176</v>
      </c>
    </row>
    <row r="40" spans="1:21" ht="24" customHeight="1" x14ac:dyDescent="0.2">
      <c r="A40" s="142">
        <v>30</v>
      </c>
      <c r="B40" s="143" t="s">
        <v>153</v>
      </c>
      <c r="C40" s="216" t="e">
        <f>IF((AND(calma&gt;média-5,agressivo&lt;20)),S35,"")</f>
        <v>#N/A</v>
      </c>
      <c r="D40" s="217"/>
      <c r="E40" s="217"/>
      <c r="F40" s="217"/>
      <c r="G40" s="217"/>
      <c r="H40" s="217"/>
      <c r="I40" s="217"/>
      <c r="J40" s="217"/>
      <c r="K40" s="217"/>
      <c r="L40" s="217"/>
      <c r="M40" s="217"/>
      <c r="N40" s="218"/>
      <c r="O40" s="67"/>
      <c r="P40"/>
      <c r="Q40" s="65"/>
      <c r="R40" s="68"/>
      <c r="S40" s="177" t="s">
        <v>210</v>
      </c>
    </row>
    <row r="41" spans="1:21" ht="24" customHeight="1" x14ac:dyDescent="0.2">
      <c r="A41" s="142">
        <v>31</v>
      </c>
      <c r="B41" s="143" t="s">
        <v>154</v>
      </c>
      <c r="C41" s="216" t="e">
        <f>IF((AND(agressivo&gt;activo+10)),S36,"")</f>
        <v>#N/A</v>
      </c>
      <c r="D41" s="217"/>
      <c r="E41" s="217"/>
      <c r="F41" s="217"/>
      <c r="G41" s="217"/>
      <c r="H41" s="217"/>
      <c r="I41" s="217"/>
      <c r="J41" s="217"/>
      <c r="K41" s="217"/>
      <c r="L41" s="217"/>
      <c r="M41" s="217"/>
      <c r="N41" s="218"/>
      <c r="O41" s="67"/>
      <c r="P41"/>
      <c r="Q41" s="65"/>
      <c r="R41" s="68"/>
      <c r="S41" s="148" t="s">
        <v>211</v>
      </c>
    </row>
    <row r="42" spans="1:21" ht="24" customHeight="1" x14ac:dyDescent="0.2">
      <c r="A42" s="142">
        <v>32</v>
      </c>
      <c r="B42" s="143" t="s">
        <v>155</v>
      </c>
      <c r="C42" s="216" t="e">
        <f>IF((AND(activo&gt;agressivo+10)),S37,"")</f>
        <v>#N/A</v>
      </c>
      <c r="D42" s="217"/>
      <c r="E42" s="217"/>
      <c r="F42" s="217"/>
      <c r="G42" s="217"/>
      <c r="H42" s="217"/>
      <c r="I42" s="217"/>
      <c r="J42" s="217"/>
      <c r="K42" s="217"/>
      <c r="L42" s="217"/>
      <c r="M42" s="217"/>
      <c r="N42" s="218"/>
      <c r="O42" s="67"/>
      <c r="P42"/>
      <c r="Q42" s="65"/>
      <c r="R42" s="68"/>
      <c r="S42" s="148" t="s">
        <v>212</v>
      </c>
    </row>
    <row r="43" spans="1:21" ht="24" customHeight="1" x14ac:dyDescent="0.2">
      <c r="A43" s="142">
        <v>33</v>
      </c>
      <c r="B43" s="143" t="s">
        <v>156</v>
      </c>
      <c r="C43" s="216" t="e">
        <f>IF((AND(cordato&gt;média+10)),S38,"")</f>
        <v>#N/A</v>
      </c>
      <c r="D43" s="217"/>
      <c r="E43" s="217"/>
      <c r="F43" s="217"/>
      <c r="G43" s="217"/>
      <c r="H43" s="217"/>
      <c r="I43" s="217"/>
      <c r="J43" s="217"/>
      <c r="K43" s="217"/>
      <c r="L43" s="217"/>
      <c r="M43" s="217"/>
      <c r="N43" s="218"/>
      <c r="O43" s="67"/>
      <c r="P43"/>
      <c r="Q43" s="65"/>
      <c r="R43" s="68"/>
      <c r="S43" s="148" t="s">
        <v>213</v>
      </c>
    </row>
    <row r="44" spans="1:21" ht="63.75" x14ac:dyDescent="0.2">
      <c r="A44" s="142">
        <v>34</v>
      </c>
      <c r="B44" s="143" t="s">
        <v>157</v>
      </c>
      <c r="C44" s="216" t="e">
        <f>IF((AND(estabilidade&gt;30,alegria&gt;30,calma&gt;30,certeza&gt;30,activo&gt;30,agressivo&gt;30,responsavel&gt;30,critico&gt;30,cordato&gt;70,comunicar&gt;30)),S39,"")</f>
        <v>#N/A</v>
      </c>
      <c r="D44" s="217"/>
      <c r="E44" s="217"/>
      <c r="F44" s="217"/>
      <c r="G44" s="217"/>
      <c r="H44" s="217"/>
      <c r="I44" s="217"/>
      <c r="J44" s="217"/>
      <c r="K44" s="217"/>
      <c r="L44" s="217"/>
      <c r="M44" s="217"/>
      <c r="N44" s="218"/>
      <c r="O44" s="67"/>
      <c r="P44"/>
      <c r="Q44" s="65"/>
      <c r="R44" s="68"/>
      <c r="S44" s="144"/>
      <c r="T44" s="44"/>
      <c r="U44" s="44"/>
    </row>
    <row r="45" spans="1:21" ht="63.75" x14ac:dyDescent="0.2">
      <c r="A45" s="142">
        <v>35</v>
      </c>
      <c r="B45" s="143" t="s">
        <v>158</v>
      </c>
      <c r="C45" s="216" t="e">
        <f>IF((AND(estabilidade&lt;30,alegria&lt;30,calma&lt;30,certeza&lt;30,activo&lt;30,agressivo&lt;30,responsavel&lt;30,critico&lt;30,cordato&gt;30,comunicar&lt;30)),S40,"")</f>
        <v>#N/A</v>
      </c>
      <c r="D45" s="217"/>
      <c r="E45" s="217"/>
      <c r="F45" s="217"/>
      <c r="G45" s="217"/>
      <c r="H45" s="217"/>
      <c r="I45" s="217"/>
      <c r="J45" s="217"/>
      <c r="K45" s="217"/>
      <c r="L45" s="217"/>
      <c r="M45" s="217"/>
      <c r="N45" s="218"/>
      <c r="O45" s="67"/>
      <c r="P45"/>
      <c r="Q45" s="65"/>
      <c r="R45" s="68"/>
    </row>
    <row r="46" spans="1:21" ht="24" customHeight="1" x14ac:dyDescent="0.2">
      <c r="A46" s="142">
        <v>36</v>
      </c>
      <c r="B46" s="143" t="s">
        <v>159</v>
      </c>
      <c r="C46" s="216" t="e">
        <f>IF((AND(certeza&gt;média+10)),S41,"")</f>
        <v>#N/A</v>
      </c>
      <c r="D46" s="217"/>
      <c r="E46" s="217"/>
      <c r="F46" s="217"/>
      <c r="G46" s="217"/>
      <c r="H46" s="217"/>
      <c r="I46" s="217"/>
      <c r="J46" s="217"/>
      <c r="K46" s="217"/>
      <c r="L46" s="217"/>
      <c r="M46" s="217"/>
      <c r="N46" s="218"/>
      <c r="O46" s="67"/>
      <c r="P46"/>
      <c r="Q46" s="65"/>
      <c r="R46" s="68"/>
      <c r="S46" s="56"/>
    </row>
    <row r="47" spans="1:21" ht="63.75" x14ac:dyDescent="0.2">
      <c r="A47" s="142">
        <v>37</v>
      </c>
      <c r="B47" s="143" t="s">
        <v>160</v>
      </c>
      <c r="C47" s="216" t="e">
        <f>IF((AND(certeza&gt;estabilidade,certeza&gt;alegria,certeza&gt;calma,certeza&gt;activo,certeza&gt;agressivo,certeza&gt;responsavel,certeza&gt;critico,certeza&gt;cordato,certeza&gt;comunicar,L7="S")),S42,"")</f>
        <v>#N/A</v>
      </c>
      <c r="D47" s="217"/>
      <c r="E47" s="217"/>
      <c r="F47" s="217"/>
      <c r="G47" s="217"/>
      <c r="H47" s="217"/>
      <c r="I47" s="217"/>
      <c r="J47" s="217"/>
      <c r="K47" s="217"/>
      <c r="L47" s="217"/>
      <c r="M47" s="217"/>
      <c r="N47" s="218"/>
      <c r="O47" s="67"/>
      <c r="P47"/>
      <c r="Q47" s="65"/>
      <c r="R47" s="68"/>
      <c r="S47" s="56"/>
    </row>
    <row r="48" spans="1:21" ht="102" x14ac:dyDescent="0.2">
      <c r="A48" s="142">
        <v>38</v>
      </c>
      <c r="B48" s="143" t="s">
        <v>161</v>
      </c>
      <c r="C48" s="216" t="e">
        <f>IF((AND(estabilidade&gt;-95,estabilidade&lt;-38,alegria&lt;-65,calma&gt;-96,calma&lt;-63,certeza&lt;35,certeza&gt;-83,activo&lt;45,activo&gt;3,agressivo&lt;72,agressivo&gt;22,responsavel&lt;-55,responsavel&gt;-92,critico&lt;-35,critico&gt;-98,cordato&lt;18,cordato&gt;-90,comunicar&lt;22,comunicar&gt;-74)),S43,"")</f>
        <v>#N/A</v>
      </c>
      <c r="D48" s="217"/>
      <c r="E48" s="217"/>
      <c r="F48" s="217"/>
      <c r="G48" s="217"/>
      <c r="H48" s="217"/>
      <c r="I48" s="217"/>
      <c r="J48" s="217"/>
      <c r="K48" s="217"/>
      <c r="L48" s="217"/>
      <c r="M48" s="217"/>
      <c r="N48" s="218"/>
      <c r="O48" s="67"/>
      <c r="P48"/>
      <c r="Q48" s="65"/>
      <c r="R48" s="68"/>
      <c r="S48" s="56"/>
    </row>
    <row r="49" spans="1:19" ht="24" customHeight="1" x14ac:dyDescent="0.2">
      <c r="A49" s="147"/>
      <c r="B49" s="141"/>
      <c r="C49" s="215"/>
      <c r="D49" s="215"/>
      <c r="E49" s="215"/>
      <c r="F49" s="215"/>
      <c r="G49" s="215"/>
      <c r="H49" s="215"/>
      <c r="I49" s="215"/>
      <c r="J49" s="215"/>
      <c r="K49" s="215"/>
      <c r="L49" s="215"/>
      <c r="M49" s="215"/>
      <c r="N49" s="215"/>
      <c r="O49" s="146"/>
      <c r="P49"/>
      <c r="Q49" s="65"/>
      <c r="R49" s="68"/>
      <c r="S49" s="56"/>
    </row>
    <row r="50" spans="1:19" ht="71.25" customHeight="1" x14ac:dyDescent="0.2">
      <c r="A50" s="147"/>
      <c r="B50" s="149" t="s">
        <v>177</v>
      </c>
      <c r="C50" s="215" t="e">
        <f>C11&amp;C12&amp;C13&amp;C14&amp;C15&amp;C16&amp;C17&amp;C18&amp;C19&amp;C20&amp;C21&amp;C22&amp;C23&amp;C24&amp;C25&amp;C26&amp;C27&amp;C28&amp;C29&amp;C30&amp;C31&amp;C32&amp;C33&amp;C34&amp;C35&amp;C36&amp;C37&amp;C38&amp;C39&amp;C40&amp;C41&amp;C42&amp;C43&amp;C44&amp;C45&amp;C46&amp;C47&amp;C48</f>
        <v>#N/A</v>
      </c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146"/>
      <c r="P50"/>
      <c r="Q50" s="65"/>
      <c r="R50" s="68"/>
      <c r="S50" s="56"/>
    </row>
    <row r="51" spans="1:19" ht="24" customHeight="1" x14ac:dyDescent="0.2">
      <c r="A51" s="147"/>
      <c r="B51" s="141"/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146"/>
      <c r="P51"/>
      <c r="Q51" s="65"/>
      <c r="R51" s="68"/>
      <c r="S51" s="56"/>
    </row>
    <row r="52" spans="1:19" ht="10.5" customHeight="1" x14ac:dyDescent="0.2">
      <c r="A52" s="147"/>
      <c r="B52" s="141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146"/>
      <c r="P52"/>
      <c r="Q52" s="65"/>
      <c r="R52" s="68"/>
      <c r="S52" s="56"/>
    </row>
    <row r="53" spans="1:19" ht="12.75" x14ac:dyDescent="0.2">
      <c r="A53" s="65"/>
      <c r="B53" s="54"/>
      <c r="C53" s="54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54"/>
      <c r="O53" s="146">
        <f>IF(H53="X",S12,)</f>
        <v>0</v>
      </c>
      <c r="P53"/>
      <c r="Q53" s="65"/>
      <c r="R53" t="s">
        <v>46</v>
      </c>
      <c r="S53" s="56"/>
    </row>
    <row r="54" spans="1:19" ht="25.5" x14ac:dyDescent="0.2">
      <c r="A54" s="65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54"/>
      <c r="O54" s="146">
        <f>IF(I53="X",S13,)</f>
        <v>0</v>
      </c>
      <c r="P54"/>
      <c r="Q54" s="65"/>
      <c r="R54" s="68" t="s">
        <v>48</v>
      </c>
      <c r="S54" s="56"/>
    </row>
    <row r="55" spans="1:19" ht="12.75" x14ac:dyDescent="0.2">
      <c r="A55" s="54"/>
      <c r="B55" s="75"/>
      <c r="C55" s="75"/>
      <c r="D55" s="75"/>
      <c r="E55" s="75"/>
      <c r="F55" s="75"/>
      <c r="G55" s="144"/>
      <c r="H55" s="144"/>
      <c r="I55" s="144"/>
      <c r="J55" s="144"/>
      <c r="K55" s="144"/>
      <c r="L55" s="144"/>
      <c r="M55" s="144"/>
      <c r="N55" s="54"/>
      <c r="O55" s="146">
        <f>IF(J53="X",S14,)</f>
        <v>0</v>
      </c>
      <c r="P55"/>
      <c r="Q55" s="65"/>
      <c r="R55" t="s">
        <v>50</v>
      </c>
      <c r="S55" s="56"/>
    </row>
    <row r="56" spans="1:19" ht="12.75" x14ac:dyDescent="0.2">
      <c r="A56" s="54"/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54"/>
      <c r="O56" s="146">
        <f>IF(K53="X",S15,)</f>
        <v>0</v>
      </c>
      <c r="P56"/>
      <c r="Q56" s="65"/>
      <c r="R56" t="s">
        <v>52</v>
      </c>
      <c r="S56" s="56"/>
    </row>
    <row r="57" spans="1:19" ht="12.75" x14ac:dyDescent="0.2">
      <c r="A57" s="54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54"/>
      <c r="O57" s="146">
        <f>IF(L53="X",S16,)</f>
        <v>0</v>
      </c>
      <c r="P57"/>
      <c r="Q57"/>
      <c r="R57"/>
      <c r="S57" s="56"/>
    </row>
    <row r="58" spans="1:19" ht="12.75" x14ac:dyDescent="0.2">
      <c r="A58" s="54"/>
      <c r="B58" s="144"/>
      <c r="C58" s="144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54"/>
      <c r="O58" s="146">
        <f>IF(M53="X",S17,)</f>
        <v>0</v>
      </c>
      <c r="P58"/>
      <c r="Q58" s="64"/>
      <c r="R58"/>
      <c r="S58" s="56"/>
    </row>
    <row r="59" spans="1:19" ht="12.75" x14ac:dyDescent="0.2">
      <c r="A59" s="54"/>
      <c r="B59" s="144"/>
      <c r="C59" s="144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54"/>
      <c r="O59" s="146">
        <f>IF(B55="X",S18,)</f>
        <v>0</v>
      </c>
      <c r="P59"/>
      <c r="Q59" s="64"/>
      <c r="R59"/>
      <c r="S59" s="56"/>
    </row>
    <row r="60" spans="1:19" ht="12.75" x14ac:dyDescent="0.2">
      <c r="A60" s="47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55"/>
      <c r="O60" s="67">
        <f>IF(C55="X",S19,)</f>
        <v>0</v>
      </c>
      <c r="P60"/>
      <c r="Q60" s="65"/>
      <c r="R60" t="s">
        <v>57</v>
      </c>
      <c r="S60" s="56"/>
    </row>
    <row r="61" spans="1:19" ht="25.5" customHeight="1" x14ac:dyDescent="0.2">
      <c r="A61" s="47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55"/>
      <c r="O61" s="67">
        <f>IF(D55="X",S20,)</f>
        <v>0</v>
      </c>
      <c r="P61"/>
      <c r="Q61" s="65"/>
      <c r="R61" t="s">
        <v>59</v>
      </c>
      <c r="S61" s="56"/>
    </row>
    <row r="62" spans="1:19" ht="33.75" customHeight="1" x14ac:dyDescent="0.2">
      <c r="A62" s="47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55"/>
      <c r="O62" s="67">
        <f>IF(E55="X",S21,)</f>
        <v>0</v>
      </c>
      <c r="P62"/>
      <c r="Q62" s="65"/>
      <c r="R62" t="s">
        <v>61</v>
      </c>
      <c r="S62" s="56"/>
    </row>
    <row r="63" spans="1:19" ht="12.75" x14ac:dyDescent="0.2">
      <c r="A63" s="47"/>
      <c r="B63" s="65"/>
      <c r="C63" s="65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5"/>
      <c r="O63" s="67">
        <f>IF(F55="X",S22,)</f>
        <v>0</v>
      </c>
      <c r="P63"/>
      <c r="Q63" s="65"/>
      <c r="R63" t="s">
        <v>63</v>
      </c>
      <c r="S63" s="56"/>
    </row>
    <row r="64" spans="1:19" ht="12.75" x14ac:dyDescent="0.2">
      <c r="A64" s="47"/>
      <c r="B64" s="65"/>
      <c r="C64" s="65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5"/>
      <c r="O64" s="67">
        <f>IF(G55="X",S23,)</f>
        <v>0</v>
      </c>
      <c r="P64"/>
      <c r="Q64" s="65"/>
      <c r="R64" t="s">
        <v>65</v>
      </c>
      <c r="S64" s="56"/>
    </row>
    <row r="65" spans="1:22" ht="12.75" x14ac:dyDescent="0.2">
      <c r="A65" s="47"/>
      <c r="B65" s="54"/>
      <c r="C65" s="62"/>
      <c r="D65" s="62"/>
      <c r="E65" s="54"/>
      <c r="F65" s="44"/>
      <c r="G65" s="44"/>
      <c r="H65" s="44"/>
      <c r="I65" s="44"/>
      <c r="J65" s="44"/>
      <c r="K65" s="54"/>
      <c r="L65" s="54"/>
      <c r="M65" s="54"/>
      <c r="N65" s="55"/>
      <c r="O65" s="67">
        <f>IF(H55="X",S24,)</f>
        <v>0</v>
      </c>
      <c r="P65"/>
      <c r="Q65" s="65"/>
      <c r="R65" t="s">
        <v>67</v>
      </c>
      <c r="S65" s="56"/>
    </row>
    <row r="66" spans="1:22" ht="12.75" x14ac:dyDescent="0.2">
      <c r="A66" s="47"/>
      <c r="B66" s="44" t="s">
        <v>2</v>
      </c>
      <c r="C66" s="62"/>
      <c r="D66" s="62"/>
      <c r="E66" s="44"/>
      <c r="F66" s="44"/>
      <c r="G66" s="44"/>
      <c r="H66" s="44"/>
      <c r="I66" s="44"/>
      <c r="J66" s="44"/>
      <c r="K66" s="54"/>
      <c r="L66" s="54"/>
      <c r="M66" s="54"/>
      <c r="N66" s="55"/>
      <c r="O66" s="67">
        <f>IF(I55="X",S25,)</f>
        <v>0</v>
      </c>
      <c r="P66"/>
      <c r="Q66" s="65"/>
      <c r="R66" t="s">
        <v>69</v>
      </c>
      <c r="S66" s="56"/>
    </row>
    <row r="67" spans="1:22" ht="12.75" x14ac:dyDescent="0.2">
      <c r="A67" s="47"/>
      <c r="B67" s="56" t="s">
        <v>2</v>
      </c>
      <c r="C67" s="62"/>
      <c r="D67" s="62"/>
      <c r="E67" s="44"/>
      <c r="F67" s="44"/>
      <c r="G67" s="44"/>
      <c r="H67" s="44"/>
      <c r="I67" s="44"/>
      <c r="J67" s="44"/>
      <c r="K67" s="54"/>
      <c r="L67" s="54"/>
      <c r="M67" s="54"/>
      <c r="N67" s="55"/>
      <c r="O67" s="67">
        <f>IF(J55="X",S26,)</f>
        <v>0</v>
      </c>
      <c r="P67"/>
      <c r="Q67" s="65"/>
      <c r="R67" t="s">
        <v>71</v>
      </c>
      <c r="S67" s="56"/>
    </row>
    <row r="68" spans="1:22" ht="12.75" x14ac:dyDescent="0.2">
      <c r="A68" s="47"/>
      <c r="B68" s="76" t="s">
        <v>73</v>
      </c>
      <c r="C68" s="53"/>
      <c r="D68" s="53"/>
      <c r="E68" s="54"/>
      <c r="F68"/>
      <c r="G68" s="77" t="e">
        <f>AVERAGE(A9:D9)/100</f>
        <v>#N/A</v>
      </c>
      <c r="H68" s="74"/>
      <c r="I68" s="54"/>
      <c r="J68" s="54"/>
      <c r="K68" s="54"/>
      <c r="L68" s="54"/>
      <c r="M68" s="54"/>
      <c r="N68" s="55"/>
      <c r="O68" s="67">
        <f>IF(K55="X",S27,)</f>
        <v>0</v>
      </c>
      <c r="P68"/>
      <c r="Q68" s="65"/>
      <c r="R68" t="s">
        <v>74</v>
      </c>
      <c r="S68" s="56"/>
    </row>
    <row r="69" spans="1:22" ht="12.75" x14ac:dyDescent="0.2">
      <c r="A69" s="47"/>
      <c r="B69" s="76" t="s">
        <v>76</v>
      </c>
      <c r="C69"/>
      <c r="D69"/>
      <c r="E69"/>
      <c r="F69"/>
      <c r="G69" s="77" t="e">
        <f>AVERAGE(E9:G9)/100</f>
        <v>#N/A</v>
      </c>
      <c r="H69" s="74"/>
      <c r="I69" s="76" t="s">
        <v>77</v>
      </c>
      <c r="J69"/>
      <c r="K69"/>
      <c r="L69" s="77" t="e">
        <f>AVERAGE(A9:J9)/100</f>
        <v>#N/A</v>
      </c>
      <c r="M69" s="78"/>
      <c r="N69" s="55"/>
      <c r="O69" s="67">
        <f>IF(L55="X",S28,)</f>
        <v>0</v>
      </c>
      <c r="P69"/>
      <c r="Q69" s="65"/>
      <c r="R69" t="s">
        <v>78</v>
      </c>
      <c r="S69" s="56"/>
    </row>
    <row r="70" spans="1:22" ht="12.75" x14ac:dyDescent="0.2">
      <c r="A70" s="47"/>
      <c r="B70" s="76" t="s">
        <v>80</v>
      </c>
      <c r="C70"/>
      <c r="D70"/>
      <c r="E70"/>
      <c r="F70"/>
      <c r="G70" s="77" t="e">
        <f>AVERAGE(H9:J9)/100</f>
        <v>#N/A</v>
      </c>
      <c r="H70" s="74"/>
      <c r="I70" s="54"/>
      <c r="J70" s="54"/>
      <c r="K70" s="54"/>
      <c r="L70" s="54"/>
      <c r="M70" s="54"/>
      <c r="N70" s="55"/>
      <c r="O70" s="67">
        <f>IF(M55="X",S29,)</f>
        <v>0</v>
      </c>
      <c r="P70"/>
      <c r="Q70"/>
      <c r="R70"/>
      <c r="S70" s="56"/>
    </row>
    <row r="71" spans="1:22" ht="25.5" customHeight="1" x14ac:dyDescent="0.2">
      <c r="A71" s="79" t="s">
        <v>82</v>
      </c>
      <c r="B71" s="80"/>
      <c r="C71" s="80"/>
      <c r="D71" s="80"/>
      <c r="E71" s="80"/>
      <c r="F71" s="81"/>
      <c r="G71" s="79" t="s">
        <v>83</v>
      </c>
      <c r="H71" s="80"/>
      <c r="I71" s="80"/>
      <c r="J71" s="80"/>
      <c r="K71" s="80"/>
      <c r="L71" s="80"/>
      <c r="M71" s="81"/>
      <c r="N71" s="82" t="s">
        <v>84</v>
      </c>
      <c r="O71" s="67">
        <f>IF(B57="X",S30,)</f>
        <v>0</v>
      </c>
      <c r="P71"/>
      <c r="Q71" s="64"/>
      <c r="R71"/>
      <c r="S71" s="56"/>
    </row>
    <row r="72" spans="1:22" ht="25.5" customHeight="1" x14ac:dyDescent="0.2">
      <c r="A72" s="70"/>
      <c r="B72" s="65"/>
      <c r="C72" s="65"/>
      <c r="D72" s="65"/>
      <c r="E72" s="65"/>
      <c r="F72" s="83"/>
      <c r="G72" s="84" t="s">
        <v>86</v>
      </c>
      <c r="H72" s="85"/>
      <c r="I72" s="85"/>
      <c r="J72" s="85"/>
      <c r="K72" s="85"/>
      <c r="L72" s="85"/>
      <c r="M72" s="86"/>
      <c r="N72" s="87"/>
      <c r="O72" s="67">
        <f>IF(C57="X",S31,)</f>
        <v>0</v>
      </c>
      <c r="P72"/>
      <c r="Q72" s="88"/>
      <c r="R72"/>
      <c r="S72" s="56"/>
    </row>
    <row r="73" spans="1:22" ht="51" x14ac:dyDescent="0.2">
      <c r="A73" s="47" t="e">
        <f>IF(A9&gt;30,R6,0)</f>
        <v>#N/A</v>
      </c>
      <c r="B73" s="53"/>
      <c r="C73" s="53"/>
      <c r="D73" s="54"/>
      <c r="E73" s="54"/>
      <c r="F73" s="55"/>
      <c r="G73" s="205" t="e">
        <f>IF(AND(A$9&lt;30,A$9&gt;-18),U6,"")</f>
        <v>#N/A</v>
      </c>
      <c r="H73" s="206"/>
      <c r="I73" s="206"/>
      <c r="J73" s="206"/>
      <c r="K73" s="206"/>
      <c r="L73" s="206"/>
      <c r="M73" s="207"/>
      <c r="N73" s="115" t="e">
        <f>IF(A$9&lt;-18,U6,"")</f>
        <v>#N/A</v>
      </c>
      <c r="O73" s="67">
        <f>IF(D57="X",S32,)</f>
        <v>0</v>
      </c>
      <c r="P73"/>
      <c r="Q73" s="65"/>
      <c r="R73" s="68" t="s">
        <v>87</v>
      </c>
      <c r="S73" s="56"/>
    </row>
    <row r="74" spans="1:22" ht="61.5" customHeight="1" x14ac:dyDescent="0.2">
      <c r="A74" s="47" t="e">
        <f>IF(B9&gt;30,R7,0)</f>
        <v>#N/A</v>
      </c>
      <c r="B74" s="53"/>
      <c r="C74" s="53"/>
      <c r="D74" s="54"/>
      <c r="E74" s="54"/>
      <c r="F74" s="55"/>
      <c r="G74" s="212" t="e">
        <f>IF(AND(B$9&lt;30,B$9&gt;-18),U10,"")</f>
        <v>#N/A</v>
      </c>
      <c r="H74" s="213"/>
      <c r="I74" s="213"/>
      <c r="J74" s="213"/>
      <c r="K74" s="213"/>
      <c r="L74" s="213"/>
      <c r="M74" s="214"/>
      <c r="N74" s="115" t="e">
        <f>IF(B$9&lt;-18,U10,"")</f>
        <v>#N/A</v>
      </c>
      <c r="O74" s="67">
        <f>IF(E57="X",S33,)</f>
        <v>0</v>
      </c>
      <c r="P74"/>
      <c r="Q74" s="65"/>
      <c r="R74" t="s">
        <v>89</v>
      </c>
      <c r="S74" s="56"/>
    </row>
    <row r="75" spans="1:22" ht="33.75" customHeight="1" x14ac:dyDescent="0.2">
      <c r="A75" s="47" t="e">
        <f>IF(C9&gt;30,R8,0)</f>
        <v>#N/A</v>
      </c>
      <c r="B75" s="53"/>
      <c r="C75" s="53"/>
      <c r="D75" s="54"/>
      <c r="E75" s="54"/>
      <c r="F75" s="55"/>
      <c r="G75" s="205" t="e">
        <f>IF(AND(C$9&lt;30,C$9&gt;-18),U12,"")</f>
        <v>#N/A</v>
      </c>
      <c r="H75" s="206"/>
      <c r="I75" s="206"/>
      <c r="J75" s="206"/>
      <c r="K75" s="206"/>
      <c r="L75" s="206"/>
      <c r="M75" s="207"/>
      <c r="N75" s="115" t="e">
        <f>IF(C$9&lt;-18,U12,"")</f>
        <v>#N/A</v>
      </c>
      <c r="O75" s="67">
        <f>IF(F57="X",S34,)</f>
        <v>0</v>
      </c>
      <c r="P75"/>
      <c r="Q75" s="65"/>
      <c r="R75" s="68" t="s">
        <v>91</v>
      </c>
      <c r="S75" s="56"/>
    </row>
    <row r="76" spans="1:22" ht="12.75" x14ac:dyDescent="0.2">
      <c r="A76" s="47" t="e">
        <f>IF(D9&gt;30,R9,0)</f>
        <v>#N/A</v>
      </c>
      <c r="B76" s="53"/>
      <c r="C76" s="53"/>
      <c r="D76" s="54"/>
      <c r="E76" s="54"/>
      <c r="F76" s="55"/>
      <c r="G76" s="205" t="e">
        <f>IF(AND(D$9&lt;30,D$9&gt;-18),U16,"")</f>
        <v>#N/A</v>
      </c>
      <c r="H76" s="206"/>
      <c r="I76" s="206"/>
      <c r="J76" s="206"/>
      <c r="K76" s="206"/>
      <c r="L76" s="206"/>
      <c r="M76" s="207"/>
      <c r="N76" s="115" t="e">
        <f>IF(D$9&lt;-18,U16,"")</f>
        <v>#N/A</v>
      </c>
      <c r="O76" s="67" t="str">
        <f>TEXT(IF(G57="X",S35,),IF(H57="x",V76,))</f>
        <v/>
      </c>
      <c r="P76"/>
      <c r="Q76" s="65"/>
      <c r="R76" t="s">
        <v>93</v>
      </c>
      <c r="S76" s="56"/>
      <c r="V76" s="46" t="s">
        <v>2</v>
      </c>
    </row>
    <row r="77" spans="1:22" ht="12.75" x14ac:dyDescent="0.2">
      <c r="A77" s="47" t="e">
        <f>IF(E9&gt;30,R10,0)</f>
        <v>#N/A</v>
      </c>
      <c r="B77" s="53"/>
      <c r="C77" s="53"/>
      <c r="D77" s="54"/>
      <c r="E77" s="54"/>
      <c r="F77" s="55"/>
      <c r="G77" s="205" t="e">
        <f>IF(AND(E$9&lt;30,E$9&gt;-18),U20,"")</f>
        <v>#N/A</v>
      </c>
      <c r="H77" s="206"/>
      <c r="I77" s="206"/>
      <c r="J77" s="206"/>
      <c r="K77" s="206"/>
      <c r="L77" s="206"/>
      <c r="M77" s="207"/>
      <c r="N77" s="115" t="e">
        <f>IF(E$9&lt;-18,U20,"")</f>
        <v>#N/A</v>
      </c>
      <c r="O77" s="67">
        <f>IF(H57="X",S36,)</f>
        <v>0</v>
      </c>
      <c r="P77"/>
      <c r="Q77" s="65"/>
      <c r="R77" t="s">
        <v>95</v>
      </c>
      <c r="S77" s="56"/>
    </row>
    <row r="78" spans="1:22" ht="25.5" customHeight="1" x14ac:dyDescent="0.2">
      <c r="A78" s="47" t="e">
        <f>IF(F9&gt;30,R11,0)</f>
        <v>#N/A</v>
      </c>
      <c r="B78" s="53"/>
      <c r="C78" s="53"/>
      <c r="D78" s="54"/>
      <c r="E78" s="54"/>
      <c r="F78" s="55"/>
      <c r="G78" s="205" t="e">
        <f>IF(AND(F$9&lt;30,F$9&gt;-18),U22,"")</f>
        <v>#N/A</v>
      </c>
      <c r="H78" s="206"/>
      <c r="I78" s="206"/>
      <c r="J78" s="206"/>
      <c r="K78" s="206"/>
      <c r="L78" s="206"/>
      <c r="M78" s="207"/>
      <c r="N78" s="115" t="e">
        <f>IF(F$9&lt;-18,U22,"")</f>
        <v>#N/A</v>
      </c>
      <c r="O78" s="67">
        <f>IF(I57="X",S37,)</f>
        <v>0</v>
      </c>
      <c r="P78"/>
      <c r="Q78" s="65"/>
      <c r="R78" s="89" t="s">
        <v>97</v>
      </c>
    </row>
    <row r="79" spans="1:22" ht="25.5" customHeight="1" x14ac:dyDescent="0.2">
      <c r="A79" s="47" t="e">
        <f>IF(G9&gt;30,R53,0)</f>
        <v>#N/A</v>
      </c>
      <c r="B79" s="54"/>
      <c r="C79" s="54"/>
      <c r="D79" s="54"/>
      <c r="E79" s="54"/>
      <c r="F79" s="55"/>
      <c r="G79" s="208" t="e">
        <f>IF(AND(G$9&lt;30,G$9&gt;-18),U26,"")</f>
        <v>#N/A</v>
      </c>
      <c r="H79" s="209"/>
      <c r="I79" s="209"/>
      <c r="J79" s="209"/>
      <c r="K79" s="209"/>
      <c r="L79" s="209"/>
      <c r="M79" s="210"/>
      <c r="N79" s="115" t="e">
        <f>IF(G$9&lt;-18,U26,"")</f>
        <v>#N/A</v>
      </c>
      <c r="O79" s="67">
        <f>IF(J57="X",S38,)</f>
        <v>0</v>
      </c>
      <c r="P79"/>
      <c r="Q79" s="65"/>
      <c r="R79" s="89" t="s">
        <v>99</v>
      </c>
    </row>
    <row r="80" spans="1:22" ht="38.25" customHeight="1" x14ac:dyDescent="0.2">
      <c r="A80" s="47" t="e">
        <f>IF(H9&gt;30,R54,0)</f>
        <v>#N/A</v>
      </c>
      <c r="B80" s="54"/>
      <c r="C80" s="54"/>
      <c r="D80" s="54"/>
      <c r="E80" s="54"/>
      <c r="F80" s="55"/>
      <c r="G80" s="202" t="e">
        <f>IF(AND(H$9&lt;30,H$9&gt;-18),U32,"")</f>
        <v>#N/A</v>
      </c>
      <c r="H80" s="203"/>
      <c r="I80" s="203"/>
      <c r="J80" s="203"/>
      <c r="K80" s="203"/>
      <c r="L80" s="203"/>
      <c r="M80" s="204"/>
      <c r="N80" s="115" t="e">
        <f>IF(H$9&lt;-18,U32,"")</f>
        <v>#N/A</v>
      </c>
      <c r="O80" s="67">
        <f>IF(K57="X",S39,)</f>
        <v>0</v>
      </c>
      <c r="P80"/>
      <c r="Q80" s="65"/>
      <c r="R80" s="89" t="s">
        <v>100</v>
      </c>
    </row>
    <row r="81" spans="1:22" ht="25.5" customHeight="1" x14ac:dyDescent="0.2">
      <c r="A81" s="47" t="e">
        <f>IF(I9&gt;30,R55,0)</f>
        <v>#N/A</v>
      </c>
      <c r="B81" s="54"/>
      <c r="C81" s="54"/>
      <c r="D81" s="54"/>
      <c r="E81" s="54"/>
      <c r="F81" s="55"/>
      <c r="G81" s="205" t="e">
        <f>IF(AND(I$9&lt;30,I$9&gt;-18),U33,"")</f>
        <v>#N/A</v>
      </c>
      <c r="H81" s="206"/>
      <c r="I81" s="206"/>
      <c r="J81" s="206"/>
      <c r="K81" s="206"/>
      <c r="L81" s="206"/>
      <c r="M81" s="207"/>
      <c r="N81" s="115" t="e">
        <f>IF(I$9&lt;-18,U33,"")</f>
        <v>#N/A</v>
      </c>
      <c r="O81" s="67">
        <f>IF(L57="X",S40,)</f>
        <v>0</v>
      </c>
      <c r="P81"/>
      <c r="Q81" s="65"/>
      <c r="R81" s="89" t="s">
        <v>101</v>
      </c>
    </row>
    <row r="82" spans="1:22" ht="56.25" customHeight="1" x14ac:dyDescent="0.2">
      <c r="A82" s="47" t="e">
        <f>IF(J9&gt;30,R56,0)</f>
        <v>#N/A</v>
      </c>
      <c r="B82" s="53"/>
      <c r="C82" s="53"/>
      <c r="D82" s="54"/>
      <c r="E82" s="54"/>
      <c r="F82" s="54"/>
      <c r="G82" s="205" t="e">
        <f>IF(AND(J$9&lt;30,J$9&gt;-18),U35,"")</f>
        <v>#N/A</v>
      </c>
      <c r="H82" s="206"/>
      <c r="I82" s="206"/>
      <c r="J82" s="206"/>
      <c r="K82" s="206"/>
      <c r="L82" s="206"/>
      <c r="M82" s="207"/>
      <c r="N82" s="116" t="e">
        <f>IF(J$9&lt;-18,U35,"")</f>
        <v>#N/A</v>
      </c>
      <c r="O82" s="67">
        <f>IF(M57="X",S41,)</f>
        <v>0</v>
      </c>
      <c r="P82"/>
      <c r="Q82" s="65"/>
      <c r="R82" s="68" t="s">
        <v>102</v>
      </c>
    </row>
    <row r="83" spans="1:22" ht="12.75" x14ac:dyDescent="0.2">
      <c r="A83" s="47"/>
      <c r="B83" s="53"/>
      <c r="C83" s="53"/>
      <c r="D83" s="53"/>
      <c r="E83" s="54"/>
      <c r="F83" s="54"/>
      <c r="G83" s="47"/>
      <c r="H83" s="54"/>
      <c r="I83" s="54"/>
      <c r="J83" s="54"/>
      <c r="K83" s="54"/>
      <c r="L83" s="54"/>
      <c r="M83" s="54"/>
      <c r="N83" s="47"/>
      <c r="O83" s="67">
        <f>IF(B59="X",S42,)</f>
        <v>0</v>
      </c>
      <c r="P83"/>
      <c r="Q83" s="65"/>
      <c r="R83"/>
    </row>
    <row r="84" spans="1:22" ht="12.75" x14ac:dyDescent="0.2">
      <c r="A84" s="90"/>
      <c r="B84" s="57"/>
      <c r="C84" s="57"/>
      <c r="D84" s="57"/>
      <c r="E84" s="58"/>
      <c r="F84" s="58"/>
      <c r="G84" s="90"/>
      <c r="H84" s="58"/>
      <c r="I84" s="58"/>
      <c r="J84" s="58"/>
      <c r="K84" s="58"/>
      <c r="L84" s="58"/>
      <c r="M84" s="58"/>
      <c r="N84" s="90"/>
      <c r="O84" s="91">
        <f>IF(C59="X",S43,)</f>
        <v>0</v>
      </c>
      <c r="P84"/>
      <c r="Q84"/>
      <c r="R84"/>
    </row>
    <row r="85" spans="1:22" s="54" customFormat="1" ht="22.5" customHeight="1" x14ac:dyDescent="0.2">
      <c r="A85" s="47"/>
      <c r="B85" s="53"/>
      <c r="C85" s="53"/>
      <c r="D85" s="53"/>
      <c r="P85"/>
      <c r="Q85"/>
      <c r="R85"/>
      <c r="S85" s="148"/>
      <c r="T85" s="46"/>
      <c r="U85" s="46"/>
      <c r="V85" s="44"/>
    </row>
    <row r="86" spans="1:22" x14ac:dyDescent="0.2">
      <c r="B86" s="220" t="s">
        <v>103</v>
      </c>
      <c r="C86" s="220"/>
      <c r="D86" s="220"/>
      <c r="E86" s="220"/>
      <c r="F86" s="220"/>
      <c r="G86" s="220"/>
      <c r="H86" s="220"/>
      <c r="I86" s="220"/>
      <c r="J86" s="220"/>
      <c r="Q86" s="62"/>
      <c r="R86" s="62"/>
    </row>
    <row r="87" spans="1:22" ht="34.5" customHeight="1" x14ac:dyDescent="0.2">
      <c r="B87" s="219" t="e">
        <f>IF(A9&gt;30,T6,)</f>
        <v>#N/A</v>
      </c>
      <c r="C87" s="219"/>
      <c r="D87" s="219"/>
      <c r="E87" s="219"/>
      <c r="F87" s="219"/>
      <c r="G87" s="219"/>
      <c r="H87" s="219"/>
      <c r="I87" s="219"/>
      <c r="J87" s="219"/>
      <c r="K87" s="219" t="e">
        <f>IF(A9&lt;31,U6,)</f>
        <v>#N/A</v>
      </c>
      <c r="L87" s="219"/>
      <c r="M87" s="219"/>
      <c r="N87" s="219"/>
      <c r="O87" s="56"/>
      <c r="P87" s="56"/>
      <c r="Q87" s="56"/>
      <c r="R87" s="56"/>
    </row>
    <row r="88" spans="1:22" x14ac:dyDescent="0.2">
      <c r="B88" s="219" t="e">
        <f>IF(A9&gt;30,T7,)</f>
        <v>#N/A</v>
      </c>
      <c r="C88" s="219"/>
      <c r="D88" s="219"/>
      <c r="E88" s="219"/>
      <c r="F88" s="219"/>
      <c r="G88" s="219"/>
      <c r="H88" s="219"/>
      <c r="I88" s="219"/>
      <c r="J88" s="219"/>
      <c r="K88" s="219" t="e">
        <f>IF(A9&lt;31,U7,)</f>
        <v>#N/A</v>
      </c>
      <c r="L88" s="219"/>
      <c r="M88" s="219"/>
      <c r="N88" s="219"/>
      <c r="O88" s="56"/>
      <c r="P88" s="56"/>
      <c r="Q88" s="56"/>
      <c r="R88" s="56"/>
    </row>
    <row r="89" spans="1:22" x14ac:dyDescent="0.2">
      <c r="B89" s="219" t="e">
        <f>IF(A9&gt;30,T8,)</f>
        <v>#N/A</v>
      </c>
      <c r="C89" s="219"/>
      <c r="D89" s="219"/>
      <c r="E89" s="219"/>
      <c r="F89" s="219"/>
      <c r="G89" s="219"/>
      <c r="H89" s="219"/>
      <c r="I89" s="219"/>
      <c r="J89" s="219"/>
      <c r="K89" s="219" t="e">
        <f>IF(A9&lt;31,U8,)</f>
        <v>#N/A</v>
      </c>
      <c r="L89" s="219"/>
      <c r="M89" s="219"/>
      <c r="N89" s="219"/>
      <c r="O89" s="56"/>
      <c r="P89" s="56"/>
      <c r="Q89" s="56"/>
      <c r="R89" s="56"/>
    </row>
    <row r="90" spans="1:22" x14ac:dyDescent="0.2">
      <c r="B90" s="219" t="e">
        <f>IF(A9&gt;30,T9,)</f>
        <v>#N/A</v>
      </c>
      <c r="C90" s="219"/>
      <c r="D90" s="219"/>
      <c r="E90" s="219"/>
      <c r="F90" s="219"/>
      <c r="G90" s="219"/>
      <c r="H90" s="219"/>
      <c r="I90" s="219"/>
      <c r="J90" s="219"/>
      <c r="K90" s="219" t="e">
        <f>IF(A9&lt;31,U9,)</f>
        <v>#N/A</v>
      </c>
      <c r="L90" s="219"/>
      <c r="M90" s="219"/>
      <c r="N90" s="219"/>
      <c r="O90" s="56"/>
      <c r="P90" s="56"/>
      <c r="Q90" s="56"/>
      <c r="R90" s="56"/>
    </row>
    <row r="91" spans="1:22" ht="45" customHeight="1" x14ac:dyDescent="0.2">
      <c r="B91" s="219" t="e">
        <f>IF(B9&gt;30,T10,)</f>
        <v>#N/A</v>
      </c>
      <c r="C91" s="219"/>
      <c r="D91" s="219"/>
      <c r="E91" s="219"/>
      <c r="F91" s="219"/>
      <c r="G91" s="219"/>
      <c r="H91" s="219"/>
      <c r="I91" s="219"/>
      <c r="J91" s="219"/>
      <c r="K91" s="219" t="e">
        <f>IF(B9&lt;31,U10,)</f>
        <v>#N/A</v>
      </c>
      <c r="L91" s="219"/>
      <c r="M91" s="219"/>
      <c r="N91" s="219"/>
      <c r="O91" s="56"/>
      <c r="P91" s="56"/>
      <c r="Q91" s="56"/>
      <c r="R91" s="56"/>
    </row>
    <row r="92" spans="1:22" x14ac:dyDescent="0.2">
      <c r="B92" s="219" t="e">
        <f>IF(B9&gt;30,T11,)</f>
        <v>#N/A</v>
      </c>
      <c r="C92" s="219"/>
      <c r="D92" s="219"/>
      <c r="E92" s="219"/>
      <c r="F92" s="219"/>
      <c r="G92" s="219"/>
      <c r="H92" s="219"/>
      <c r="I92" s="219"/>
      <c r="J92" s="219"/>
      <c r="K92" s="219" t="e">
        <f>IF(B9&lt;31,U11,)</f>
        <v>#N/A</v>
      </c>
      <c r="L92" s="219"/>
      <c r="M92" s="219"/>
      <c r="N92" s="219"/>
      <c r="O92" s="56"/>
      <c r="P92" s="56"/>
      <c r="Q92" s="56"/>
      <c r="R92" s="56"/>
    </row>
    <row r="93" spans="1:22" x14ac:dyDescent="0.2">
      <c r="B93" s="219" t="e">
        <f>IF(C9&gt;30,T12,)</f>
        <v>#N/A</v>
      </c>
      <c r="C93" s="219"/>
      <c r="D93" s="219"/>
      <c r="E93" s="219"/>
      <c r="F93" s="219"/>
      <c r="G93" s="219"/>
      <c r="H93" s="219"/>
      <c r="I93" s="219"/>
      <c r="J93" s="219"/>
      <c r="K93" s="219" t="e">
        <f>IF(C9&lt;31,U12,)</f>
        <v>#N/A</v>
      </c>
      <c r="L93" s="219"/>
      <c r="M93" s="219"/>
      <c r="N93" s="219"/>
      <c r="O93" s="56"/>
      <c r="P93" s="56"/>
      <c r="Q93" s="56"/>
      <c r="R93" s="56"/>
    </row>
    <row r="94" spans="1:22" x14ac:dyDescent="0.2">
      <c r="B94" s="219" t="e">
        <f>IF(C9&gt;30,T13,)</f>
        <v>#N/A</v>
      </c>
      <c r="C94" s="219"/>
      <c r="D94" s="219"/>
      <c r="E94" s="219"/>
      <c r="F94" s="219"/>
      <c r="G94" s="219"/>
      <c r="H94" s="219"/>
      <c r="I94" s="219"/>
      <c r="J94" s="219"/>
      <c r="K94" s="219" t="e">
        <f>IF(C9&lt;31,U13,)</f>
        <v>#N/A</v>
      </c>
      <c r="L94" s="219"/>
      <c r="M94" s="219"/>
      <c r="N94" s="219"/>
      <c r="O94" s="56"/>
      <c r="P94" s="56"/>
      <c r="Q94" s="56"/>
      <c r="R94" s="56"/>
    </row>
    <row r="95" spans="1:22" x14ac:dyDescent="0.2">
      <c r="B95" s="219" t="e">
        <f>IF(C9&gt;30,T14,)</f>
        <v>#N/A</v>
      </c>
      <c r="C95" s="219"/>
      <c r="D95" s="219"/>
      <c r="E95" s="219"/>
      <c r="F95" s="219"/>
      <c r="G95" s="219"/>
      <c r="H95" s="219"/>
      <c r="I95" s="219"/>
      <c r="J95" s="219"/>
      <c r="K95" s="219" t="e">
        <f>IF(C9&lt;31,U14,)</f>
        <v>#N/A</v>
      </c>
      <c r="L95" s="219"/>
      <c r="M95" s="219"/>
      <c r="N95" s="219"/>
      <c r="O95" s="56"/>
      <c r="P95" s="56"/>
      <c r="Q95" s="56"/>
      <c r="R95" s="56"/>
    </row>
    <row r="96" spans="1:22" x14ac:dyDescent="0.2">
      <c r="B96" s="219" t="e">
        <f>IF(C9&gt;30,T15,)</f>
        <v>#N/A</v>
      </c>
      <c r="C96" s="219"/>
      <c r="D96" s="219"/>
      <c r="E96" s="219"/>
      <c r="F96" s="219"/>
      <c r="G96" s="219"/>
      <c r="H96" s="219"/>
      <c r="I96" s="219"/>
      <c r="J96" s="219"/>
      <c r="K96" s="219" t="e">
        <f>IF(C9&lt;31,U15,)</f>
        <v>#N/A</v>
      </c>
      <c r="L96" s="219"/>
      <c r="M96" s="219"/>
      <c r="N96" s="219"/>
      <c r="O96" s="56"/>
      <c r="P96" s="56"/>
      <c r="Q96" s="56"/>
      <c r="R96" s="56"/>
    </row>
    <row r="97" spans="2:18" x14ac:dyDescent="0.2">
      <c r="B97" s="219" t="e">
        <f>IF(D9&gt;30,T16,)</f>
        <v>#N/A</v>
      </c>
      <c r="C97" s="219"/>
      <c r="D97" s="219"/>
      <c r="E97" s="219"/>
      <c r="F97" s="219"/>
      <c r="G97" s="219"/>
      <c r="H97" s="219"/>
      <c r="I97" s="219"/>
      <c r="J97" s="219"/>
      <c r="K97" s="219" t="e">
        <f>IF(D9&lt;31,U16,)</f>
        <v>#N/A</v>
      </c>
      <c r="L97" s="219"/>
      <c r="M97" s="219"/>
      <c r="N97" s="219"/>
      <c r="O97" s="56"/>
      <c r="P97" s="56"/>
      <c r="Q97" s="56"/>
      <c r="R97" s="56"/>
    </row>
    <row r="98" spans="2:18" x14ac:dyDescent="0.2">
      <c r="B98" s="219" t="e">
        <f>IF(D9&gt;30,T17,)</f>
        <v>#N/A</v>
      </c>
      <c r="C98" s="219"/>
      <c r="D98" s="219"/>
      <c r="E98" s="219"/>
      <c r="F98" s="219"/>
      <c r="G98" s="219"/>
      <c r="H98" s="219"/>
      <c r="I98" s="219"/>
      <c r="J98" s="219"/>
      <c r="K98" s="219" t="e">
        <f>IF(D9&lt;31,U17,)</f>
        <v>#N/A</v>
      </c>
      <c r="L98" s="219"/>
      <c r="M98" s="219"/>
      <c r="N98" s="219"/>
      <c r="O98" s="56"/>
      <c r="P98" s="56"/>
      <c r="Q98" s="56"/>
      <c r="R98" s="56"/>
    </row>
    <row r="99" spans="2:18" x14ac:dyDescent="0.2">
      <c r="B99" s="219" t="e">
        <f>IF(D9&gt;30,T18,)</f>
        <v>#N/A</v>
      </c>
      <c r="C99" s="219"/>
      <c r="D99" s="219"/>
      <c r="E99" s="219"/>
      <c r="F99" s="219"/>
      <c r="G99" s="219"/>
      <c r="H99" s="219"/>
      <c r="I99" s="219"/>
      <c r="J99" s="219"/>
      <c r="K99" s="219" t="e">
        <f>IF(D9&lt;31,U18,)</f>
        <v>#N/A</v>
      </c>
      <c r="L99" s="219"/>
      <c r="M99" s="219"/>
      <c r="N99" s="219"/>
      <c r="O99" s="56"/>
      <c r="P99" s="56"/>
      <c r="Q99" s="56"/>
      <c r="R99" s="56"/>
    </row>
    <row r="100" spans="2:18" x14ac:dyDescent="0.2">
      <c r="B100" s="219" t="e">
        <f>IF(D9&gt;30,T19,)</f>
        <v>#N/A</v>
      </c>
      <c r="C100" s="219"/>
      <c r="D100" s="219"/>
      <c r="E100" s="219"/>
      <c r="F100" s="219"/>
      <c r="G100" s="219"/>
      <c r="H100" s="219"/>
      <c r="I100" s="219"/>
      <c r="J100" s="219"/>
      <c r="K100" s="219" t="e">
        <f>IF(D9&lt;31,U19,)</f>
        <v>#N/A</v>
      </c>
      <c r="L100" s="219"/>
      <c r="M100" s="219"/>
      <c r="N100" s="219"/>
      <c r="O100" s="56"/>
      <c r="P100" s="56"/>
      <c r="Q100" s="56"/>
      <c r="R100" s="56"/>
    </row>
    <row r="101" spans="2:18" ht="26.25" customHeight="1" x14ac:dyDescent="0.2">
      <c r="B101" s="219" t="e">
        <f>IF(E9&gt;30,T20,)</f>
        <v>#N/A</v>
      </c>
      <c r="C101" s="219"/>
      <c r="D101" s="219"/>
      <c r="E101" s="219"/>
      <c r="F101" s="219"/>
      <c r="G101" s="219"/>
      <c r="H101" s="219"/>
      <c r="I101" s="219"/>
      <c r="J101" s="219"/>
      <c r="K101" s="219" t="e">
        <f>IF(E9&lt;31,U20,)</f>
        <v>#N/A</v>
      </c>
      <c r="L101" s="219"/>
      <c r="M101" s="219"/>
      <c r="N101" s="219"/>
      <c r="O101" s="56"/>
      <c r="P101" s="56"/>
      <c r="Q101" s="56"/>
      <c r="R101" s="56"/>
    </row>
    <row r="102" spans="2:18" x14ac:dyDescent="0.2">
      <c r="B102" s="219" t="e">
        <f>IF(E9&gt;30,T21,)</f>
        <v>#N/A</v>
      </c>
      <c r="C102" s="219"/>
      <c r="D102" s="219"/>
      <c r="E102" s="219"/>
      <c r="F102" s="219"/>
      <c r="G102" s="219"/>
      <c r="H102" s="219"/>
      <c r="I102" s="219"/>
      <c r="J102" s="219"/>
      <c r="K102" s="219" t="e">
        <f>IF(E9&lt;31,U21,)</f>
        <v>#N/A</v>
      </c>
      <c r="L102" s="219"/>
      <c r="M102" s="219"/>
      <c r="N102" s="219"/>
      <c r="O102" s="56"/>
      <c r="P102" s="56"/>
      <c r="Q102" s="56"/>
      <c r="R102" s="56"/>
    </row>
    <row r="103" spans="2:18" x14ac:dyDescent="0.2">
      <c r="B103" s="219" t="e">
        <f>IF(F9&gt;30,T22,)</f>
        <v>#N/A</v>
      </c>
      <c r="C103" s="219"/>
      <c r="D103" s="219"/>
      <c r="E103" s="219"/>
      <c r="F103" s="219"/>
      <c r="G103" s="219"/>
      <c r="H103" s="219"/>
      <c r="I103" s="219"/>
      <c r="J103" s="219"/>
      <c r="K103" s="219" t="e">
        <f>IF(F9&lt;31,U22,)</f>
        <v>#N/A</v>
      </c>
      <c r="L103" s="219"/>
      <c r="M103" s="219"/>
      <c r="N103" s="219"/>
      <c r="O103" s="56"/>
      <c r="P103" s="56"/>
      <c r="Q103" s="56"/>
      <c r="R103" s="56"/>
    </row>
    <row r="104" spans="2:18" x14ac:dyDescent="0.2">
      <c r="B104" s="219" t="e">
        <f>IF(F9&gt;30,T23,)</f>
        <v>#N/A</v>
      </c>
      <c r="C104" s="219"/>
      <c r="D104" s="219"/>
      <c r="E104" s="219"/>
      <c r="F104" s="219"/>
      <c r="G104" s="219"/>
      <c r="H104" s="219"/>
      <c r="I104" s="219"/>
      <c r="J104" s="219"/>
      <c r="K104" s="219" t="e">
        <f>IF(F9&lt;31,U23,)</f>
        <v>#N/A</v>
      </c>
      <c r="L104" s="219"/>
      <c r="M104" s="219"/>
      <c r="N104" s="219"/>
      <c r="O104" s="56"/>
      <c r="P104" s="56"/>
      <c r="Q104" s="56"/>
      <c r="R104" s="56"/>
    </row>
    <row r="105" spans="2:18" ht="21" customHeight="1" x14ac:dyDescent="0.2">
      <c r="B105" s="219" t="e">
        <f>IF(F9&gt;30,T24,)</f>
        <v>#N/A</v>
      </c>
      <c r="C105" s="219"/>
      <c r="D105" s="219"/>
      <c r="E105" s="219"/>
      <c r="F105" s="219"/>
      <c r="G105" s="219"/>
      <c r="H105" s="219"/>
      <c r="I105" s="219"/>
      <c r="J105" s="219"/>
      <c r="K105" s="219" t="e">
        <f>IF(F9&lt;31,U24,)</f>
        <v>#N/A</v>
      </c>
      <c r="L105" s="219"/>
      <c r="M105" s="219"/>
      <c r="N105" s="219"/>
      <c r="O105" s="56"/>
      <c r="P105" s="56"/>
      <c r="Q105" s="56"/>
      <c r="R105" s="56"/>
    </row>
    <row r="106" spans="2:18" x14ac:dyDescent="0.2">
      <c r="B106" s="219" t="e">
        <f>IF(F9&gt;30,T25,)</f>
        <v>#N/A</v>
      </c>
      <c r="C106" s="219"/>
      <c r="D106" s="219"/>
      <c r="E106" s="219"/>
      <c r="F106" s="219"/>
      <c r="G106" s="219"/>
      <c r="H106" s="219"/>
      <c r="I106" s="219"/>
      <c r="J106" s="219"/>
      <c r="K106" s="219" t="e">
        <f>IF(F9&lt;31,U25,)</f>
        <v>#N/A</v>
      </c>
      <c r="L106" s="219"/>
      <c r="M106" s="219"/>
      <c r="N106" s="219"/>
      <c r="O106" s="56"/>
      <c r="P106" s="56"/>
      <c r="Q106" s="56"/>
      <c r="R106" s="56"/>
    </row>
    <row r="107" spans="2:18" x14ac:dyDescent="0.2">
      <c r="B107" s="219" t="e">
        <f>IF(G9&gt;30,T26,)</f>
        <v>#N/A</v>
      </c>
      <c r="C107" s="219"/>
      <c r="D107" s="219"/>
      <c r="E107" s="219"/>
      <c r="F107" s="219"/>
      <c r="G107" s="219"/>
      <c r="H107" s="219"/>
      <c r="I107" s="219"/>
      <c r="J107" s="219"/>
      <c r="K107" s="219" t="e">
        <f>IF(G9&lt;31,U26,)</f>
        <v>#N/A</v>
      </c>
      <c r="L107" s="219"/>
      <c r="M107" s="219"/>
      <c r="N107" s="219"/>
      <c r="O107" s="56"/>
      <c r="P107" s="56"/>
      <c r="Q107" s="56"/>
      <c r="R107" s="56"/>
    </row>
    <row r="108" spans="2:18" x14ac:dyDescent="0.2">
      <c r="B108" s="219" t="e">
        <f>IF(G9&gt;30,T27,)</f>
        <v>#N/A</v>
      </c>
      <c r="C108" s="219"/>
      <c r="D108" s="219"/>
      <c r="E108" s="219"/>
      <c r="F108" s="219"/>
      <c r="G108" s="219"/>
      <c r="H108" s="219"/>
      <c r="I108" s="219"/>
      <c r="J108" s="219"/>
      <c r="K108" s="219" t="e">
        <f>IF(G9&lt;31,U27,)</f>
        <v>#N/A</v>
      </c>
      <c r="L108" s="219"/>
      <c r="M108" s="219"/>
      <c r="N108" s="219"/>
      <c r="O108" s="56"/>
      <c r="P108" s="56"/>
      <c r="Q108" s="56"/>
      <c r="R108" s="56"/>
    </row>
    <row r="109" spans="2:18" x14ac:dyDescent="0.2">
      <c r="B109" s="219" t="e">
        <f>IF(G9&gt;30,T28,)</f>
        <v>#N/A</v>
      </c>
      <c r="C109" s="219"/>
      <c r="D109" s="219"/>
      <c r="E109" s="219"/>
      <c r="F109" s="219"/>
      <c r="G109" s="219"/>
      <c r="H109" s="219"/>
      <c r="I109" s="219"/>
      <c r="J109" s="219"/>
      <c r="K109" s="219" t="e">
        <f>IF(G9&lt;31,U28,)</f>
        <v>#N/A</v>
      </c>
      <c r="L109" s="219"/>
      <c r="M109" s="219"/>
      <c r="N109" s="219"/>
      <c r="O109" s="56"/>
      <c r="P109" s="56"/>
      <c r="Q109" s="56"/>
      <c r="R109" s="56"/>
    </row>
    <row r="110" spans="2:18" x14ac:dyDescent="0.2">
      <c r="B110" s="219" t="e">
        <f>IF(G9&gt;30,T29,)</f>
        <v>#N/A</v>
      </c>
      <c r="C110" s="219"/>
      <c r="D110" s="219"/>
      <c r="E110" s="219"/>
      <c r="F110" s="219"/>
      <c r="G110" s="219"/>
      <c r="H110" s="219"/>
      <c r="I110" s="219"/>
      <c r="J110" s="219"/>
      <c r="K110" s="219" t="e">
        <f>IF(G9&lt;31,U29,)</f>
        <v>#N/A</v>
      </c>
      <c r="L110" s="219"/>
      <c r="M110" s="219"/>
      <c r="N110" s="219"/>
      <c r="O110" s="56"/>
      <c r="P110" s="56"/>
      <c r="Q110" s="56"/>
      <c r="R110" s="56"/>
    </row>
    <row r="111" spans="2:18" x14ac:dyDescent="0.2">
      <c r="B111" s="219" t="e">
        <f>IF(G9&gt;30,T30,)</f>
        <v>#N/A</v>
      </c>
      <c r="C111" s="219"/>
      <c r="D111" s="219"/>
      <c r="E111" s="219"/>
      <c r="F111" s="219"/>
      <c r="G111" s="219"/>
      <c r="H111" s="219"/>
      <c r="I111" s="219"/>
      <c r="J111" s="219"/>
      <c r="K111" s="219" t="e">
        <f>IF(G9&lt;31,U30,)</f>
        <v>#N/A</v>
      </c>
      <c r="L111" s="219"/>
      <c r="M111" s="219"/>
      <c r="N111" s="219"/>
      <c r="O111" s="56"/>
      <c r="P111" s="56"/>
      <c r="Q111" s="56"/>
      <c r="R111" s="56"/>
    </row>
    <row r="112" spans="2:18" x14ac:dyDescent="0.2">
      <c r="B112" s="219">
        <f>IF(G55&gt;30,T31,)</f>
        <v>0</v>
      </c>
      <c r="C112" s="219"/>
      <c r="D112" s="219"/>
      <c r="E112" s="219"/>
      <c r="F112" s="219"/>
      <c r="G112" s="219"/>
      <c r="H112" s="219"/>
      <c r="I112" s="219"/>
      <c r="J112" s="219"/>
      <c r="K112" s="219">
        <f>IF(G55&lt;31,U31,)</f>
        <v>0</v>
      </c>
      <c r="L112" s="219"/>
      <c r="M112" s="219"/>
      <c r="N112" s="219"/>
      <c r="O112" s="56"/>
      <c r="P112" s="56"/>
      <c r="Q112" s="56"/>
      <c r="R112" s="56"/>
    </row>
    <row r="113" spans="2:18" x14ac:dyDescent="0.2">
      <c r="B113" s="219" t="e">
        <f>IF(H9&gt;30,T32,)</f>
        <v>#N/A</v>
      </c>
      <c r="C113" s="219"/>
      <c r="D113" s="219"/>
      <c r="E113" s="219"/>
      <c r="F113" s="219"/>
      <c r="G113" s="219"/>
      <c r="H113" s="219"/>
      <c r="I113" s="219"/>
      <c r="J113" s="219"/>
      <c r="K113" s="219" t="e">
        <f>IF(H9&lt;31,U32,)</f>
        <v>#N/A</v>
      </c>
      <c r="L113" s="219"/>
      <c r="M113" s="219"/>
      <c r="N113" s="219"/>
      <c r="O113" s="56"/>
      <c r="P113" s="56"/>
      <c r="Q113" s="56"/>
      <c r="R113" s="56"/>
    </row>
    <row r="114" spans="2:18" x14ac:dyDescent="0.2">
      <c r="B114" s="219" t="e">
        <f>IF(I9&gt;30,T33,)</f>
        <v>#N/A</v>
      </c>
      <c r="C114" s="219"/>
      <c r="D114" s="219"/>
      <c r="E114" s="219"/>
      <c r="F114" s="219"/>
      <c r="G114" s="219"/>
      <c r="H114" s="219"/>
      <c r="I114" s="219"/>
      <c r="J114" s="219"/>
      <c r="K114" s="219" t="e">
        <f>IF(I9&lt;31,U33,)</f>
        <v>#N/A</v>
      </c>
      <c r="L114" s="219"/>
      <c r="M114" s="219"/>
      <c r="N114" s="219"/>
      <c r="O114" s="56"/>
      <c r="P114" s="56"/>
      <c r="Q114" s="56"/>
      <c r="R114" s="56"/>
    </row>
    <row r="115" spans="2:18" x14ac:dyDescent="0.2">
      <c r="B115" s="219" t="e">
        <f>IF(I9&gt;30,T34,)</f>
        <v>#N/A</v>
      </c>
      <c r="C115" s="219"/>
      <c r="D115" s="219"/>
      <c r="E115" s="219"/>
      <c r="F115" s="219"/>
      <c r="G115" s="219"/>
      <c r="H115" s="219"/>
      <c r="I115" s="219"/>
      <c r="J115" s="219"/>
      <c r="K115" s="219" t="e">
        <f>IF(I9&lt;31,U34,)</f>
        <v>#N/A</v>
      </c>
      <c r="L115" s="219"/>
      <c r="M115" s="219"/>
      <c r="N115" s="219"/>
      <c r="O115" s="56"/>
      <c r="P115" s="56"/>
      <c r="Q115" s="56"/>
      <c r="R115" s="56"/>
    </row>
    <row r="116" spans="2:18" x14ac:dyDescent="0.2">
      <c r="B116" s="219" t="e">
        <f>IF(J9&gt;30,T35,)</f>
        <v>#N/A</v>
      </c>
      <c r="C116" s="219"/>
      <c r="D116" s="219"/>
      <c r="E116" s="219"/>
      <c r="F116" s="219"/>
      <c r="G116" s="219"/>
      <c r="H116" s="219"/>
      <c r="I116" s="219"/>
      <c r="J116" s="219"/>
      <c r="K116" s="219" t="e">
        <f>IF(J9&lt;31,U35,)</f>
        <v>#N/A</v>
      </c>
      <c r="L116" s="219"/>
      <c r="M116" s="219"/>
      <c r="N116" s="219"/>
      <c r="O116" s="56"/>
      <c r="P116" s="56"/>
      <c r="Q116" s="56"/>
      <c r="R116" s="56"/>
    </row>
    <row r="117" spans="2:18" x14ac:dyDescent="0.2">
      <c r="B117" s="219" t="e">
        <f>IF(J9&gt;30,T36,)</f>
        <v>#N/A</v>
      </c>
      <c r="C117" s="219"/>
      <c r="D117" s="219"/>
      <c r="E117" s="219"/>
      <c r="F117" s="219"/>
      <c r="G117" s="219"/>
      <c r="H117" s="219"/>
      <c r="I117" s="219"/>
      <c r="J117" s="219"/>
      <c r="K117" s="219" t="e">
        <f>IF(J9&lt;31,U36,)</f>
        <v>#N/A</v>
      </c>
      <c r="L117" s="219"/>
      <c r="M117" s="219"/>
      <c r="N117" s="219"/>
      <c r="O117" s="56"/>
      <c r="P117" s="56"/>
      <c r="Q117" s="56"/>
      <c r="R117" s="56"/>
    </row>
    <row r="118" spans="2:18" x14ac:dyDescent="0.2">
      <c r="B118" s="219" t="e">
        <f>IF(J9&gt;30,T37,)</f>
        <v>#N/A</v>
      </c>
      <c r="C118" s="219"/>
      <c r="D118" s="219"/>
      <c r="E118" s="219"/>
      <c r="F118" s="219"/>
      <c r="G118" s="219"/>
      <c r="H118" s="219"/>
      <c r="I118" s="219"/>
      <c r="J118" s="219"/>
      <c r="K118" s="219" t="e">
        <f>IF(J9&lt;31,U37,)</f>
        <v>#N/A</v>
      </c>
      <c r="L118" s="219"/>
      <c r="M118" s="219"/>
      <c r="N118" s="219"/>
      <c r="O118" s="56"/>
      <c r="P118" s="56"/>
      <c r="Q118" s="56"/>
      <c r="R118" s="56"/>
    </row>
    <row r="119" spans="2:18" hidden="1" x14ac:dyDescent="0.2">
      <c r="P119" s="54"/>
      <c r="Q119" s="54"/>
      <c r="R119" s="54"/>
    </row>
    <row r="120" spans="2:18" hidden="1" x14ac:dyDescent="0.2">
      <c r="P120" s="54" t="e">
        <f>IF(P1&lt;D9,"Controla a sua vida pessoal",)</f>
        <v>#N/A</v>
      </c>
      <c r="Q120" s="54"/>
      <c r="R120" s="54" t="e">
        <f>IF(P1&gt;D9," Aspectos pessoais fora do seu controle",)</f>
        <v>#N/A</v>
      </c>
    </row>
    <row r="121" spans="2:18" hidden="1" x14ac:dyDescent="0.2">
      <c r="P121" s="54" t="e">
        <f>IF(P2&lt;D9," Controla os aspectos profissionais",)</f>
        <v>#N/A</v>
      </c>
      <c r="Q121" s="54"/>
      <c r="R121" s="54" t="e">
        <f>IF(P2&gt;D9,"Aspectos profissionais fora do seu controle",)</f>
        <v>#N/A</v>
      </c>
    </row>
    <row r="122" spans="2:18" hidden="1" x14ac:dyDescent="0.2">
      <c r="P122" s="54" t="e">
        <f>IF(P3&lt;D9," Controla a sua atitude para com os",)</f>
        <v>#N/A</v>
      </c>
      <c r="Q122" s="54"/>
      <c r="R122" s="54" t="e">
        <f>IF(P3&gt;D9," Não controla a sua atitude para com",)</f>
        <v>#N/A</v>
      </c>
    </row>
    <row r="123" spans="2:18" hidden="1" x14ac:dyDescent="0.2">
      <c r="P123" s="54" t="e">
        <f>IF(P3&lt;D9," outros.",)</f>
        <v>#N/A</v>
      </c>
      <c r="Q123" s="54"/>
      <c r="R123" s="54" t="e">
        <f>IF(P3&gt;D9," os outros.",)</f>
        <v>#N/A</v>
      </c>
    </row>
    <row r="124" spans="2:18" hidden="1" x14ac:dyDescent="0.2">
      <c r="P124" s="54"/>
      <c r="Q124" s="54"/>
      <c r="R124" s="54"/>
    </row>
    <row r="125" spans="2:18" hidden="1" x14ac:dyDescent="0.2">
      <c r="P125" s="54"/>
      <c r="Q125" s="54"/>
      <c r="R125" s="54"/>
    </row>
  </sheetData>
  <mergeCells count="117">
    <mergeCell ref="C15:N15"/>
    <mergeCell ref="C16:N16"/>
    <mergeCell ref="C11:N11"/>
    <mergeCell ref="C12:N12"/>
    <mergeCell ref="C13:N13"/>
    <mergeCell ref="C14:N14"/>
    <mergeCell ref="K117:N117"/>
    <mergeCell ref="K118:N118"/>
    <mergeCell ref="K113:N113"/>
    <mergeCell ref="K114:N114"/>
    <mergeCell ref="K115:N115"/>
    <mergeCell ref="K106:N106"/>
    <mergeCell ref="K107:N107"/>
    <mergeCell ref="K87:N87"/>
    <mergeCell ref="K88:N88"/>
    <mergeCell ref="K89:N89"/>
    <mergeCell ref="K90:N90"/>
    <mergeCell ref="K94:N94"/>
    <mergeCell ref="K116:N116"/>
    <mergeCell ref="K112:N112"/>
    <mergeCell ref="K108:N108"/>
    <mergeCell ref="K109:N109"/>
    <mergeCell ref="K110:N110"/>
    <mergeCell ref="K111:N111"/>
    <mergeCell ref="K104:N104"/>
    <mergeCell ref="K105:N105"/>
    <mergeCell ref="K101:N101"/>
    <mergeCell ref="K102:N102"/>
    <mergeCell ref="K103:N103"/>
    <mergeCell ref="K91:N91"/>
    <mergeCell ref="K92:N92"/>
    <mergeCell ref="K93:N93"/>
    <mergeCell ref="B110:J110"/>
    <mergeCell ref="B111:J111"/>
    <mergeCell ref="B112:J112"/>
    <mergeCell ref="B113:J113"/>
    <mergeCell ref="K95:N95"/>
    <mergeCell ref="K96:N96"/>
    <mergeCell ref="K97:N97"/>
    <mergeCell ref="K98:N98"/>
    <mergeCell ref="K99:N99"/>
    <mergeCell ref="K100:N100"/>
    <mergeCell ref="B108:J108"/>
    <mergeCell ref="B109:J109"/>
    <mergeCell ref="B106:J106"/>
    <mergeCell ref="B105:J105"/>
    <mergeCell ref="B118:J118"/>
    <mergeCell ref="B86:J86"/>
    <mergeCell ref="B114:J114"/>
    <mergeCell ref="B115:J115"/>
    <mergeCell ref="B116:J116"/>
    <mergeCell ref="B117:J117"/>
    <mergeCell ref="B94:J94"/>
    <mergeCell ref="B87:J87"/>
    <mergeCell ref="B88:J88"/>
    <mergeCell ref="B89:J89"/>
    <mergeCell ref="B90:J90"/>
    <mergeCell ref="B107:J107"/>
    <mergeCell ref="B103:J103"/>
    <mergeCell ref="B104:J104"/>
    <mergeCell ref="B97:J97"/>
    <mergeCell ref="B101:J101"/>
    <mergeCell ref="B98:J98"/>
    <mergeCell ref="B99:J99"/>
    <mergeCell ref="B100:J100"/>
    <mergeCell ref="C22:N22"/>
    <mergeCell ref="C23:N23"/>
    <mergeCell ref="C24:N24"/>
    <mergeCell ref="C25:N25"/>
    <mergeCell ref="B95:J95"/>
    <mergeCell ref="B102:J102"/>
    <mergeCell ref="B96:J96"/>
    <mergeCell ref="B91:J91"/>
    <mergeCell ref="B92:J92"/>
    <mergeCell ref="B93:J93"/>
    <mergeCell ref="C26:N26"/>
    <mergeCell ref="C27:N27"/>
    <mergeCell ref="C29:N29"/>
    <mergeCell ref="C30:N30"/>
    <mergeCell ref="C17:N17"/>
    <mergeCell ref="C18:N18"/>
    <mergeCell ref="C19:N19"/>
    <mergeCell ref="C28:N28"/>
    <mergeCell ref="C20:N20"/>
    <mergeCell ref="C21:N21"/>
    <mergeCell ref="C35:N35"/>
    <mergeCell ref="C36:N36"/>
    <mergeCell ref="C37:N37"/>
    <mergeCell ref="C38:N38"/>
    <mergeCell ref="C31:N31"/>
    <mergeCell ref="C32:N32"/>
    <mergeCell ref="C33:N33"/>
    <mergeCell ref="C34:N34"/>
    <mergeCell ref="C44:N44"/>
    <mergeCell ref="C49:N49"/>
    <mergeCell ref="C50:N50"/>
    <mergeCell ref="C39:N39"/>
    <mergeCell ref="C40:N40"/>
    <mergeCell ref="C41:N41"/>
    <mergeCell ref="C42:N42"/>
    <mergeCell ref="U6:U9"/>
    <mergeCell ref="G73:M73"/>
    <mergeCell ref="G74:M74"/>
    <mergeCell ref="G75:M75"/>
    <mergeCell ref="C51:N51"/>
    <mergeCell ref="C45:N45"/>
    <mergeCell ref="C46:N46"/>
    <mergeCell ref="C47:N47"/>
    <mergeCell ref="C48:N48"/>
    <mergeCell ref="C43:N43"/>
    <mergeCell ref="G80:M80"/>
    <mergeCell ref="G81:M81"/>
    <mergeCell ref="G82:M82"/>
    <mergeCell ref="G76:M76"/>
    <mergeCell ref="G77:M77"/>
    <mergeCell ref="G78:M78"/>
    <mergeCell ref="G79:M79"/>
  </mergeCells>
  <phoneticPr fontId="7" type="noConversion"/>
  <printOptions horizontalCentered="1" gridLinesSet="0"/>
  <pageMargins left="0.39370078740157483" right="0.39370078740157483" top="0.44" bottom="0.48" header="0.3" footer="0.28999999999999998"/>
  <pageSetup paperSize="9" scale="69" fitToHeight="0" orientation="portrait" horizontalDpi="300" verticalDpi="300" r:id="rId1"/>
  <headerFooter alignWithMargins="0">
    <oddFooter>&amp;L&amp;F&amp;C&amp;P</oddFooter>
  </headerFooter>
  <rowBreaks count="1" manualBreakCount="1">
    <brk id="8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H90"/>
  <sheetViews>
    <sheetView showGridLines="0" showZeros="0" zoomScale="75" workbookViewId="0">
      <selection activeCell="BC4" sqref="BC4"/>
    </sheetView>
  </sheetViews>
  <sheetFormatPr defaultRowHeight="11.25" x14ac:dyDescent="0.2"/>
  <cols>
    <col min="1" max="1" width="3.5703125" style="93" customWidth="1"/>
    <col min="2" max="4" width="2.28515625" style="93" customWidth="1"/>
    <col min="5" max="5" width="1" style="93" customWidth="1"/>
    <col min="6" max="6" width="3.5703125" style="93" customWidth="1"/>
    <col min="7" max="9" width="2.28515625" style="93" customWidth="1"/>
    <col min="10" max="10" width="1" style="93" customWidth="1"/>
    <col min="11" max="11" width="3.5703125" style="93" customWidth="1"/>
    <col min="12" max="14" width="2.28515625" style="93" customWidth="1"/>
    <col min="15" max="15" width="1" style="93" customWidth="1"/>
    <col min="16" max="16" width="3.5703125" style="93" customWidth="1"/>
    <col min="17" max="19" width="2.28515625" style="93" customWidth="1"/>
    <col min="20" max="20" width="1" style="93" customWidth="1"/>
    <col min="21" max="21" width="3.5703125" style="93" customWidth="1"/>
    <col min="22" max="24" width="2.28515625" style="93" customWidth="1"/>
    <col min="25" max="25" width="1" style="93" customWidth="1"/>
    <col min="26" max="26" width="3.5703125" style="93" customWidth="1"/>
    <col min="27" max="29" width="2.28515625" style="93" customWidth="1"/>
    <col min="30" max="30" width="1" style="93" customWidth="1"/>
    <col min="31" max="31" width="3.5703125" style="93" customWidth="1"/>
    <col min="32" max="34" width="2.28515625" style="93" customWidth="1"/>
    <col min="35" max="35" width="0.85546875" style="93" customWidth="1"/>
    <col min="36" max="36" width="3.5703125" style="93" customWidth="1"/>
    <col min="37" max="39" width="2.28515625" style="93" customWidth="1"/>
    <col min="40" max="40" width="0.85546875" style="93" customWidth="1"/>
    <col min="41" max="41" width="3.5703125" style="93" customWidth="1"/>
    <col min="42" max="44" width="2.28515625" style="93" customWidth="1"/>
    <col min="45" max="45" width="1.140625" style="93" customWidth="1"/>
    <col min="46" max="46" width="3.5703125" style="93" customWidth="1"/>
    <col min="47" max="49" width="2.28515625" style="93" customWidth="1"/>
    <col min="50" max="50" width="1.140625" style="93" customWidth="1"/>
    <col min="51" max="51" width="9.140625" style="93"/>
    <col min="52" max="52" width="3.5703125" style="1" customWidth="1"/>
    <col min="53" max="53" width="2.28515625" style="1" customWidth="1"/>
    <col min="54" max="54" width="2.140625" style="1" customWidth="1"/>
    <col min="55" max="55" width="2.28515625" style="1" customWidth="1"/>
    <col min="56" max="56" width="1" style="1" customWidth="1"/>
    <col min="57" max="57" width="3.5703125" style="1" customWidth="1"/>
    <col min="58" max="60" width="2.28515625" style="1" customWidth="1"/>
    <col min="61" max="61" width="1" style="1" customWidth="1"/>
    <col min="62" max="62" width="3.5703125" style="1" customWidth="1"/>
    <col min="63" max="65" width="2.28515625" style="1" customWidth="1"/>
    <col min="66" max="66" width="1" style="1" customWidth="1"/>
    <col min="67" max="67" width="3.5703125" style="1" customWidth="1"/>
    <col min="68" max="70" width="2.28515625" style="1" customWidth="1"/>
    <col min="71" max="71" width="1" style="1" customWidth="1"/>
    <col min="72" max="72" width="3.5703125" style="1" customWidth="1"/>
    <col min="73" max="75" width="2.28515625" style="1" customWidth="1"/>
    <col min="76" max="76" width="1" style="1" customWidth="1"/>
    <col min="77" max="77" width="3.5703125" style="1" customWidth="1"/>
    <col min="78" max="80" width="2.28515625" style="1" customWidth="1"/>
    <col min="81" max="81" width="1" style="1" customWidth="1"/>
    <col min="82" max="82" width="3.5703125" style="1" customWidth="1"/>
    <col min="83" max="85" width="2.28515625" style="1" customWidth="1"/>
    <col min="86" max="86" width="0.85546875" style="1" customWidth="1"/>
    <col min="87" max="87" width="3.5703125" style="1" customWidth="1"/>
    <col min="88" max="90" width="2.28515625" style="1" customWidth="1"/>
    <col min="91" max="91" width="0.85546875" style="1" customWidth="1"/>
    <col min="92" max="92" width="3.5703125" style="1" customWidth="1"/>
    <col min="93" max="95" width="2.28515625" style="1" customWidth="1"/>
    <col min="96" max="96" width="1.140625" style="1" customWidth="1"/>
    <col min="97" max="97" width="3.5703125" style="1" customWidth="1"/>
    <col min="98" max="100" width="2.28515625" style="1" customWidth="1"/>
    <col min="101" max="101" width="1.140625" style="1" customWidth="1"/>
    <col min="102" max="102" width="9.140625" style="93"/>
    <col min="103" max="103" width="1.85546875" style="104" customWidth="1"/>
    <col min="104" max="104" width="4" style="104" customWidth="1"/>
    <col min="105" max="105" width="5.140625" style="108" customWidth="1"/>
    <col min="106" max="106" width="2.140625" style="104" customWidth="1"/>
    <col min="107" max="107" width="4.140625" style="104" customWidth="1"/>
    <col min="108" max="108" width="5.140625" style="104" customWidth="1"/>
    <col min="109" max="109" width="1.85546875" style="104" customWidth="1"/>
    <col min="110" max="110" width="4.140625" style="104" customWidth="1"/>
    <col min="111" max="111" width="5.140625" style="104" customWidth="1"/>
    <col min="112" max="112" width="2.140625" style="104" customWidth="1"/>
    <col min="113" max="113" width="4.140625" style="104" customWidth="1"/>
    <col min="114" max="114" width="5.140625" style="104" customWidth="1"/>
    <col min="115" max="115" width="2.28515625" style="104" customWidth="1"/>
    <col min="116" max="116" width="4.140625" style="104" customWidth="1"/>
    <col min="117" max="117" width="5.140625" style="104" customWidth="1"/>
    <col min="118" max="118" width="1.85546875" style="104" customWidth="1"/>
    <col min="119" max="119" width="4.140625" style="104" customWidth="1"/>
    <col min="120" max="120" width="5.140625" style="104" customWidth="1"/>
    <col min="121" max="121" width="1.85546875" style="104" customWidth="1"/>
    <col min="122" max="122" width="4.140625" style="104" customWidth="1"/>
    <col min="123" max="123" width="5.140625" style="104" customWidth="1"/>
    <col min="124" max="124" width="1.85546875" style="104" customWidth="1"/>
    <col min="125" max="125" width="4.140625" style="104" customWidth="1"/>
    <col min="126" max="126" width="5.140625" style="104" customWidth="1"/>
    <col min="127" max="127" width="1.85546875" style="104" customWidth="1"/>
    <col min="128" max="128" width="4.140625" style="104" customWidth="1"/>
    <col min="129" max="129" width="5.140625" style="104" customWidth="1"/>
    <col min="130" max="130" width="1.85546875" style="104" customWidth="1"/>
    <col min="131" max="131" width="4.140625" style="104" customWidth="1"/>
    <col min="132" max="132" width="5.140625" style="104" customWidth="1"/>
    <col min="133" max="133" width="2.28515625" style="104" customWidth="1"/>
    <col min="134" max="134" width="1.85546875" style="104" customWidth="1"/>
    <col min="135" max="135" width="4" style="104" customWidth="1"/>
    <col min="136" max="136" width="5.140625" style="108" customWidth="1"/>
    <col min="137" max="137" width="2.140625" style="104" customWidth="1"/>
    <col min="138" max="138" width="4.140625" style="104" customWidth="1"/>
    <col min="139" max="139" width="5.140625" style="104" customWidth="1"/>
    <col min="140" max="140" width="1.85546875" style="104" customWidth="1"/>
    <col min="141" max="141" width="4.140625" style="104" customWidth="1"/>
    <col min="142" max="142" width="5.140625" style="104" customWidth="1"/>
    <col min="143" max="143" width="2.140625" style="104" customWidth="1"/>
    <col min="144" max="144" width="4.140625" style="104" customWidth="1"/>
    <col min="145" max="145" width="5.140625" style="104" customWidth="1"/>
    <col min="146" max="146" width="2.28515625" style="104" customWidth="1"/>
    <col min="147" max="147" width="4.140625" style="104" customWidth="1"/>
    <col min="148" max="148" width="5.140625" style="104" customWidth="1"/>
    <col min="149" max="149" width="1.85546875" style="104" customWidth="1"/>
    <col min="150" max="150" width="4.140625" style="104" customWidth="1"/>
    <col min="151" max="151" width="5.140625" style="104" customWidth="1"/>
    <col min="152" max="152" width="1.85546875" style="104" customWidth="1"/>
    <col min="153" max="153" width="4.140625" style="104" customWidth="1"/>
    <col min="154" max="154" width="5.140625" style="104" customWidth="1"/>
    <col min="155" max="155" width="1.85546875" style="104" customWidth="1"/>
    <col min="156" max="156" width="4.140625" style="104" customWidth="1"/>
    <col min="157" max="157" width="5.140625" style="104" customWidth="1"/>
    <col min="158" max="158" width="1.85546875" style="104" customWidth="1"/>
    <col min="159" max="159" width="4.140625" style="104" customWidth="1"/>
    <col min="160" max="160" width="5.140625" style="104" customWidth="1"/>
    <col min="161" max="161" width="1.85546875" style="104" customWidth="1"/>
    <col min="162" max="162" width="4.140625" style="104" customWidth="1"/>
    <col min="163" max="163" width="5.140625" style="104" customWidth="1"/>
    <col min="164" max="164" width="2.28515625" style="104" customWidth="1"/>
    <col min="165" max="16384" width="9.140625" style="93"/>
  </cols>
  <sheetData>
    <row r="1" spans="1:163" x14ac:dyDescent="0.2">
      <c r="DA1" s="105" t="s">
        <v>104</v>
      </c>
      <c r="EF1" s="105" t="s">
        <v>105</v>
      </c>
    </row>
    <row r="2" spans="1:163" ht="15.75" x14ac:dyDescent="0.25">
      <c r="U2"/>
      <c r="V2"/>
      <c r="W2"/>
      <c r="X2"/>
      <c r="Y2"/>
      <c r="Z2"/>
      <c r="AA2"/>
      <c r="AB2"/>
      <c r="AC2"/>
      <c r="AD2"/>
      <c r="AE2"/>
      <c r="BY2" s="2" t="s">
        <v>106</v>
      </c>
      <c r="DA2" s="105"/>
      <c r="EF2" s="105"/>
    </row>
    <row r="3" spans="1:163" ht="12.75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CZ3" s="106" t="s">
        <v>29</v>
      </c>
      <c r="DA3" s="107" t="s">
        <v>107</v>
      </c>
      <c r="DC3" s="106" t="s">
        <v>30</v>
      </c>
      <c r="DD3" s="107" t="s">
        <v>107</v>
      </c>
      <c r="DF3" s="106" t="s">
        <v>31</v>
      </c>
      <c r="DG3" s="107" t="s">
        <v>107</v>
      </c>
      <c r="DI3" s="106" t="s">
        <v>32</v>
      </c>
      <c r="DJ3" s="107" t="s">
        <v>107</v>
      </c>
      <c r="DL3" s="106" t="s">
        <v>33</v>
      </c>
      <c r="DM3" s="107" t="s">
        <v>107</v>
      </c>
      <c r="DO3" s="106" t="s">
        <v>34</v>
      </c>
      <c r="DP3" s="107" t="s">
        <v>107</v>
      </c>
      <c r="DR3" s="106" t="s">
        <v>35</v>
      </c>
      <c r="DS3" s="107" t="s">
        <v>107</v>
      </c>
      <c r="DU3" s="106" t="s">
        <v>36</v>
      </c>
      <c r="DV3" s="107" t="s">
        <v>107</v>
      </c>
      <c r="DX3" s="106" t="s">
        <v>37</v>
      </c>
      <c r="DY3" s="107" t="s">
        <v>107</v>
      </c>
      <c r="EA3" s="106" t="s">
        <v>38</v>
      </c>
      <c r="EB3" s="107" t="s">
        <v>107</v>
      </c>
      <c r="EE3" s="106" t="s">
        <v>29</v>
      </c>
      <c r="EF3" t="s">
        <v>107</v>
      </c>
      <c r="EH3" s="106" t="s">
        <v>30</v>
      </c>
      <c r="EI3" t="s">
        <v>107</v>
      </c>
      <c r="EK3" s="106" t="s">
        <v>31</v>
      </c>
      <c r="EL3" t="s">
        <v>107</v>
      </c>
      <c r="EN3" s="106" t="s">
        <v>32</v>
      </c>
      <c r="EO3" t="s">
        <v>107</v>
      </c>
      <c r="EQ3" s="106" t="s">
        <v>33</v>
      </c>
      <c r="ER3" t="s">
        <v>107</v>
      </c>
      <c r="ET3" s="106" t="s">
        <v>34</v>
      </c>
      <c r="EU3" t="s">
        <v>107</v>
      </c>
      <c r="EW3" s="106" t="s">
        <v>35</v>
      </c>
      <c r="EX3" t="s">
        <v>107</v>
      </c>
      <c r="EZ3" s="106" t="s">
        <v>36</v>
      </c>
      <c r="FA3" t="s">
        <v>107</v>
      </c>
      <c r="FC3" s="106" t="s">
        <v>37</v>
      </c>
      <c r="FD3" t="s">
        <v>107</v>
      </c>
      <c r="FF3" s="106" t="s">
        <v>38</v>
      </c>
      <c r="FG3" t="s">
        <v>107</v>
      </c>
    </row>
    <row r="4" spans="1:163" ht="12.75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Z4" s="1" t="s">
        <v>1</v>
      </c>
      <c r="BB4" s="3"/>
      <c r="BC4" s="4">
        <f>IMPRESSO!D4</f>
        <v>0</v>
      </c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6"/>
      <c r="BV4" s="1" t="s">
        <v>3</v>
      </c>
      <c r="BW4" s="7"/>
      <c r="BX4" s="7"/>
      <c r="BY4" s="8">
        <f ca="1">IF(IMPRESSO!Z4&lt;&gt;"",IMPRESSO!Z4,TODAY())</f>
        <v>42569</v>
      </c>
      <c r="BZ4" s="9"/>
      <c r="CA4" s="10"/>
      <c r="CB4" s="7"/>
      <c r="CC4" s="7"/>
      <c r="CD4" s="7"/>
      <c r="CF4" s="7"/>
      <c r="CG4" s="11"/>
      <c r="CH4" s="12"/>
      <c r="CI4" s="12"/>
      <c r="CJ4" s="12"/>
      <c r="CK4" s="13" t="s">
        <v>29</v>
      </c>
      <c r="CL4" s="14"/>
      <c r="CM4" s="14"/>
      <c r="CN4" s="13" t="s">
        <v>30</v>
      </c>
      <c r="CO4" s="14"/>
      <c r="CP4" s="13" t="s">
        <v>31</v>
      </c>
      <c r="CQ4" s="14"/>
      <c r="CR4" s="14"/>
      <c r="CS4" s="13" t="s">
        <v>32</v>
      </c>
      <c r="CT4" s="14"/>
      <c r="CU4" s="13" t="s">
        <v>33</v>
      </c>
      <c r="CV4" s="15"/>
      <c r="DD4" s="108"/>
      <c r="DG4" s="108"/>
      <c r="DJ4" s="108"/>
      <c r="DM4" s="108"/>
      <c r="DP4" s="108"/>
      <c r="DS4" s="108"/>
      <c r="DV4" s="108"/>
      <c r="DY4" s="108"/>
      <c r="EB4" s="108"/>
      <c r="EI4" s="108"/>
      <c r="EL4" s="108"/>
      <c r="EO4" s="108"/>
      <c r="ER4" s="108"/>
      <c r="EU4" s="108"/>
      <c r="EX4" s="108"/>
      <c r="FA4" s="108"/>
      <c r="FD4" s="108"/>
      <c r="FG4" s="108"/>
    </row>
    <row r="5" spans="1:163" ht="12.75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BV5" s="7"/>
      <c r="BW5" s="7"/>
      <c r="BX5" s="7"/>
      <c r="BY5" s="7"/>
      <c r="BZ5" s="7"/>
      <c r="CA5" s="7"/>
      <c r="CB5" s="7"/>
      <c r="CC5" s="7"/>
      <c r="CD5" s="7"/>
      <c r="CF5" s="7"/>
      <c r="CG5" s="16" t="s">
        <v>108</v>
      </c>
      <c r="CH5" s="17"/>
      <c r="CI5" s="17"/>
      <c r="CJ5" s="17"/>
      <c r="CK5" s="18">
        <f>SUM(BA32:BC32)</f>
        <v>0</v>
      </c>
      <c r="CL5" s="19"/>
      <c r="CM5" s="19"/>
      <c r="CN5" s="20">
        <f>SUM(BF32:BH32)</f>
        <v>0</v>
      </c>
      <c r="CO5" s="17"/>
      <c r="CP5" s="18">
        <f>SUM(BK32:BM32)</f>
        <v>0</v>
      </c>
      <c r="CQ5" s="19"/>
      <c r="CR5" s="19"/>
      <c r="CS5" s="18">
        <f>SUM(BP32:BR32)</f>
        <v>0</v>
      </c>
      <c r="CT5" s="19"/>
      <c r="CU5" s="18">
        <f>SUM(BU32:BW32)</f>
        <v>0</v>
      </c>
      <c r="CV5" s="21"/>
      <c r="CZ5" s="109">
        <v>35</v>
      </c>
      <c r="DA5" s="110">
        <v>-100</v>
      </c>
      <c r="DC5" s="109">
        <v>35</v>
      </c>
      <c r="DD5" s="110">
        <v>-100</v>
      </c>
      <c r="DF5" s="109">
        <v>35</v>
      </c>
      <c r="DG5" s="110">
        <v>-100</v>
      </c>
      <c r="DI5" s="109">
        <v>35</v>
      </c>
      <c r="DJ5" s="110">
        <v>-100</v>
      </c>
      <c r="DL5" s="109">
        <v>35</v>
      </c>
      <c r="DM5" s="110">
        <v>-100</v>
      </c>
      <c r="DO5" s="109">
        <v>35</v>
      </c>
      <c r="DP5" s="110">
        <v>-100</v>
      </c>
      <c r="DR5" s="109">
        <v>35</v>
      </c>
      <c r="DS5" s="110">
        <v>-100</v>
      </c>
      <c r="DU5" s="109">
        <v>35</v>
      </c>
      <c r="DV5" s="110">
        <v>-100</v>
      </c>
      <c r="DX5" s="109">
        <v>35</v>
      </c>
      <c r="DY5" s="110">
        <v>-100</v>
      </c>
      <c r="EA5" s="109">
        <v>35</v>
      </c>
      <c r="EB5" s="110">
        <v>-100</v>
      </c>
      <c r="EE5" s="109">
        <v>35</v>
      </c>
      <c r="EF5" s="110">
        <v>-100</v>
      </c>
      <c r="EH5" s="109">
        <v>35</v>
      </c>
      <c r="EI5" s="110">
        <v>-100</v>
      </c>
      <c r="EK5" s="109">
        <v>35</v>
      </c>
      <c r="EL5" s="110">
        <v>-100</v>
      </c>
      <c r="EN5" s="109">
        <v>35</v>
      </c>
      <c r="EO5" s="110">
        <v>-100</v>
      </c>
      <c r="EQ5" s="109">
        <v>35</v>
      </c>
      <c r="ER5" s="110">
        <v>-100</v>
      </c>
      <c r="ET5" s="109">
        <v>35</v>
      </c>
      <c r="EU5" s="110">
        <v>-100</v>
      </c>
      <c r="EW5" s="109">
        <v>35</v>
      </c>
      <c r="EX5" s="110">
        <v>-100</v>
      </c>
      <c r="EZ5" s="109">
        <v>35</v>
      </c>
      <c r="FA5" s="110">
        <v>-100</v>
      </c>
      <c r="FC5" s="109">
        <v>35</v>
      </c>
      <c r="FD5" s="110">
        <v>-100</v>
      </c>
      <c r="FF5" s="109">
        <v>35</v>
      </c>
      <c r="FG5" s="110">
        <v>-100</v>
      </c>
    </row>
    <row r="6" spans="1:163" ht="15.75" x14ac:dyDescent="0.2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Z6" s="94" t="s">
        <v>109</v>
      </c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Z6" s="1" t="s">
        <v>4</v>
      </c>
      <c r="BC6" s="22">
        <f>IMPRESSO!D6</f>
        <v>0</v>
      </c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4"/>
      <c r="BV6" s="7"/>
      <c r="BW6" s="7"/>
      <c r="BX6" s="7"/>
      <c r="BY6" s="7"/>
      <c r="BZ6" s="7"/>
      <c r="CA6" s="7"/>
      <c r="CB6" s="7"/>
      <c r="CC6" s="7"/>
      <c r="CD6" s="7"/>
      <c r="CF6" s="7"/>
      <c r="CG6" s="25" t="s">
        <v>110</v>
      </c>
      <c r="CH6" s="26"/>
      <c r="CI6" s="26"/>
      <c r="CJ6" s="26"/>
      <c r="CK6" s="27" t="e">
        <f>IF(sexo="M",VLOOKUP(CK5,$CZ$5:$DA$90,2),VLOOKUP(CK5,$EE$5:$EF$90,2))</f>
        <v>#N/A</v>
      </c>
      <c r="CL6" s="28"/>
      <c r="CM6" s="28"/>
      <c r="CN6" s="27" t="e">
        <f>IF(sexo="M",VLOOKUP(CN5,$DC$5:$DD$90,2),VLOOKUP(CN5,$EH$5:$EI$90,2))</f>
        <v>#N/A</v>
      </c>
      <c r="CO6" s="28"/>
      <c r="CP6" s="27" t="e">
        <f>IF(sexo="M",VLOOKUP(CP5,$DF$5:$DG$90,2),VLOOKUP(CP5,$EK$5:$EL$90,2))</f>
        <v>#N/A</v>
      </c>
      <c r="CQ6" s="28"/>
      <c r="CR6" s="28"/>
      <c r="CS6" s="27" t="e">
        <f>IF(sexo="M",VLOOKUP(CS5,$DI$5:$DJ$90,2),VLOOKUP(CS5,$EN$5:$EO$90,2))</f>
        <v>#N/A</v>
      </c>
      <c r="CT6" s="28"/>
      <c r="CU6" s="27" t="e">
        <f>IF(sexo="M",VLOOKUP(CU5,$DL$5:$DM$90,2),VLOOKUP(CU5,$ET$5:$EU$90,2))</f>
        <v>#N/A</v>
      </c>
      <c r="CV6" s="29"/>
      <c r="CZ6" s="111">
        <v>36</v>
      </c>
      <c r="DA6" s="112">
        <v>-100</v>
      </c>
      <c r="DC6" s="111">
        <v>36</v>
      </c>
      <c r="DD6" s="112">
        <v>-100</v>
      </c>
      <c r="DF6" s="111">
        <v>36</v>
      </c>
      <c r="DG6" s="112">
        <v>-100</v>
      </c>
      <c r="DI6" s="111">
        <v>36</v>
      </c>
      <c r="DJ6" s="112">
        <v>-100</v>
      </c>
      <c r="DL6" s="111">
        <v>36</v>
      </c>
      <c r="DM6" s="112">
        <v>-100</v>
      </c>
      <c r="DO6" s="111">
        <v>36</v>
      </c>
      <c r="DP6" s="112">
        <v>-100</v>
      </c>
      <c r="DR6" s="111">
        <v>36</v>
      </c>
      <c r="DS6" s="112">
        <v>-100</v>
      </c>
      <c r="DU6" s="111">
        <v>36</v>
      </c>
      <c r="DV6" s="112">
        <v>-100</v>
      </c>
      <c r="DX6" s="111">
        <v>36</v>
      </c>
      <c r="DY6" s="112">
        <v>-100</v>
      </c>
      <c r="EA6" s="111">
        <v>36</v>
      </c>
      <c r="EB6" s="112">
        <v>-100</v>
      </c>
      <c r="EE6" s="111">
        <v>36</v>
      </c>
      <c r="EF6" s="112">
        <v>-100</v>
      </c>
      <c r="EH6" s="111">
        <v>36</v>
      </c>
      <c r="EI6" s="112">
        <v>-100</v>
      </c>
      <c r="EK6" s="111">
        <v>36</v>
      </c>
      <c r="EL6" s="112">
        <v>-100</v>
      </c>
      <c r="EN6" s="111">
        <v>36</v>
      </c>
      <c r="EO6" s="112">
        <v>-100</v>
      </c>
      <c r="EQ6" s="111">
        <v>36</v>
      </c>
      <c r="ER6" s="112">
        <v>-100</v>
      </c>
      <c r="ET6" s="111">
        <v>36</v>
      </c>
      <c r="EU6" s="112">
        <v>-100</v>
      </c>
      <c r="EW6" s="111">
        <v>36</v>
      </c>
      <c r="EX6" s="112">
        <v>-100</v>
      </c>
      <c r="EZ6" s="111">
        <v>36</v>
      </c>
      <c r="FA6" s="112">
        <v>-100</v>
      </c>
      <c r="FC6" s="111">
        <v>36</v>
      </c>
      <c r="FD6" s="112">
        <v>-100</v>
      </c>
      <c r="FF6" s="111">
        <v>36</v>
      </c>
      <c r="FG6" s="112">
        <v>-100</v>
      </c>
    </row>
    <row r="7" spans="1:163" ht="12.75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BC7" s="25">
        <f>IMPRESSO!D7</f>
        <v>0</v>
      </c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30"/>
      <c r="BV7" s="1" t="s">
        <v>5</v>
      </c>
      <c r="BX7" s="7"/>
      <c r="BY7" s="31">
        <f>IMPRESSO!Z7</f>
        <v>0</v>
      </c>
      <c r="CA7" s="1" t="s">
        <v>111</v>
      </c>
      <c r="CC7" s="7"/>
      <c r="CD7" s="31">
        <f>IMPRESSO!$AE$7</f>
        <v>0</v>
      </c>
      <c r="CF7" s="7"/>
      <c r="CG7" s="16"/>
      <c r="CH7" s="17"/>
      <c r="CI7" s="17"/>
      <c r="CJ7" s="17"/>
      <c r="CK7" s="18" t="s">
        <v>34</v>
      </c>
      <c r="CL7" s="19"/>
      <c r="CM7" s="19"/>
      <c r="CN7" s="18" t="s">
        <v>35</v>
      </c>
      <c r="CO7" s="19"/>
      <c r="CP7" s="18" t="s">
        <v>36</v>
      </c>
      <c r="CQ7" s="19"/>
      <c r="CR7" s="19"/>
      <c r="CS7" s="18" t="s">
        <v>37</v>
      </c>
      <c r="CT7" s="19"/>
      <c r="CU7" s="18" t="s">
        <v>38</v>
      </c>
      <c r="CV7" s="21"/>
      <c r="CZ7" s="111">
        <v>37</v>
      </c>
      <c r="DA7" s="112">
        <v>-100</v>
      </c>
      <c r="DC7" s="111">
        <v>37</v>
      </c>
      <c r="DD7" s="112">
        <v>-100</v>
      </c>
      <c r="DF7" s="111">
        <v>37</v>
      </c>
      <c r="DG7" s="112">
        <v>-100</v>
      </c>
      <c r="DI7" s="111">
        <v>37</v>
      </c>
      <c r="DJ7" s="112">
        <v>-100</v>
      </c>
      <c r="DL7" s="111">
        <v>37</v>
      </c>
      <c r="DM7" s="112">
        <v>-100</v>
      </c>
      <c r="DO7" s="111">
        <v>37</v>
      </c>
      <c r="DP7" s="112">
        <v>-100</v>
      </c>
      <c r="DR7" s="111">
        <v>37</v>
      </c>
      <c r="DS7" s="112">
        <v>-100</v>
      </c>
      <c r="DU7" s="111">
        <v>37</v>
      </c>
      <c r="DV7" s="112">
        <v>-100</v>
      </c>
      <c r="DX7" s="111">
        <v>37</v>
      </c>
      <c r="DY7" s="112">
        <v>-100</v>
      </c>
      <c r="EA7" s="111">
        <v>37</v>
      </c>
      <c r="EB7" s="112">
        <v>-100</v>
      </c>
      <c r="EE7" s="111">
        <v>37</v>
      </c>
      <c r="EF7" s="112">
        <v>-100</v>
      </c>
      <c r="EH7" s="111">
        <v>37</v>
      </c>
      <c r="EI7" s="112">
        <v>-100</v>
      </c>
      <c r="EK7" s="111">
        <v>37</v>
      </c>
      <c r="EL7" s="112">
        <v>-100</v>
      </c>
      <c r="EN7" s="111">
        <v>37</v>
      </c>
      <c r="EO7" s="112">
        <v>-100</v>
      </c>
      <c r="EQ7" s="111">
        <v>37</v>
      </c>
      <c r="ER7" s="112">
        <v>-100</v>
      </c>
      <c r="ET7" s="111">
        <v>37</v>
      </c>
      <c r="EU7" s="112">
        <v>-100</v>
      </c>
      <c r="EW7" s="111">
        <v>37</v>
      </c>
      <c r="EX7" s="112">
        <v>-100</v>
      </c>
      <c r="EZ7" s="111">
        <v>37</v>
      </c>
      <c r="FA7" s="112">
        <v>-100</v>
      </c>
      <c r="FC7" s="111">
        <v>37</v>
      </c>
      <c r="FD7" s="112">
        <v>-100</v>
      </c>
      <c r="FF7" s="111">
        <v>37</v>
      </c>
      <c r="FG7" s="112">
        <v>-100</v>
      </c>
    </row>
    <row r="8" spans="1:163" ht="12.75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CF8" s="7"/>
      <c r="CG8" s="16" t="s">
        <v>108</v>
      </c>
      <c r="CH8" s="17"/>
      <c r="CI8" s="17"/>
      <c r="CJ8" s="17"/>
      <c r="CK8" s="18">
        <f>SUM(BZ32:CB32)</f>
        <v>0</v>
      </c>
      <c r="CL8" s="19"/>
      <c r="CM8" s="19"/>
      <c r="CN8" s="18">
        <f>SUM(CE32:CG32)</f>
        <v>0</v>
      </c>
      <c r="CO8" s="19"/>
      <c r="CP8" s="18">
        <f>SUM(CJ32:CL32)</f>
        <v>0</v>
      </c>
      <c r="CQ8" s="19"/>
      <c r="CR8" s="19"/>
      <c r="CS8" s="18">
        <f>SUM(CO32:CQ32)</f>
        <v>0</v>
      </c>
      <c r="CT8" s="19"/>
      <c r="CU8" s="18">
        <f>SUM(CT32:CV32)</f>
        <v>0</v>
      </c>
      <c r="CV8" s="21"/>
      <c r="CZ8" s="111">
        <v>38</v>
      </c>
      <c r="DA8" s="112">
        <v>-100</v>
      </c>
      <c r="DC8" s="111">
        <v>38</v>
      </c>
      <c r="DD8" s="112">
        <v>-100</v>
      </c>
      <c r="DF8" s="111">
        <v>38</v>
      </c>
      <c r="DG8" s="112">
        <v>-100</v>
      </c>
      <c r="DI8" s="111">
        <v>38</v>
      </c>
      <c r="DJ8" s="112">
        <v>-100</v>
      </c>
      <c r="DL8" s="111">
        <v>38</v>
      </c>
      <c r="DM8" s="112">
        <v>-100</v>
      </c>
      <c r="DO8" s="111">
        <v>38</v>
      </c>
      <c r="DP8" s="112">
        <v>-100</v>
      </c>
      <c r="DR8" s="111">
        <v>38</v>
      </c>
      <c r="DS8" s="112">
        <v>-100</v>
      </c>
      <c r="DU8" s="111">
        <v>38</v>
      </c>
      <c r="DV8" s="112">
        <v>-100</v>
      </c>
      <c r="DX8" s="111">
        <v>38</v>
      </c>
      <c r="DY8" s="112">
        <v>-100</v>
      </c>
      <c r="EA8" s="111">
        <v>38</v>
      </c>
      <c r="EB8" s="112">
        <v>-100</v>
      </c>
      <c r="EE8" s="111">
        <v>38</v>
      </c>
      <c r="EF8" s="112">
        <v>-100</v>
      </c>
      <c r="EH8" s="111">
        <v>38</v>
      </c>
      <c r="EI8" s="112">
        <v>-100</v>
      </c>
      <c r="EK8" s="111">
        <v>38</v>
      </c>
      <c r="EL8" s="112">
        <v>-100</v>
      </c>
      <c r="EN8" s="111">
        <v>38</v>
      </c>
      <c r="EO8" s="112">
        <v>-99</v>
      </c>
      <c r="EQ8" s="111">
        <v>38</v>
      </c>
      <c r="ER8" s="112">
        <v>-100</v>
      </c>
      <c r="ET8" s="111">
        <v>38</v>
      </c>
      <c r="EU8" s="112">
        <v>-100</v>
      </c>
      <c r="EW8" s="111">
        <v>38</v>
      </c>
      <c r="EX8" s="112">
        <v>-100</v>
      </c>
      <c r="EZ8" s="111">
        <v>38</v>
      </c>
      <c r="FA8" s="112">
        <v>-100</v>
      </c>
      <c r="FC8" s="111">
        <v>38</v>
      </c>
      <c r="FD8" s="112">
        <v>-100</v>
      </c>
      <c r="FF8" s="111">
        <v>38</v>
      </c>
      <c r="FG8" s="112">
        <v>-100</v>
      </c>
    </row>
    <row r="9" spans="1:163" ht="12.7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Z9" s="1" t="s">
        <v>6</v>
      </c>
      <c r="BC9" s="32">
        <f>IMPRESSO!D9</f>
        <v>0</v>
      </c>
      <c r="BD9" s="33"/>
      <c r="BE9" s="33"/>
      <c r="BF9" s="33"/>
      <c r="BG9" s="33"/>
      <c r="BH9" s="33"/>
      <c r="BI9" s="33"/>
      <c r="BJ9" s="33"/>
      <c r="BK9" s="34"/>
      <c r="BU9" s="1" t="s">
        <v>7</v>
      </c>
      <c r="BV9" s="7"/>
      <c r="BY9" s="35">
        <f>IMPRESSO!Z9</f>
        <v>0</v>
      </c>
      <c r="BZ9" s="36"/>
      <c r="CA9" s="36"/>
      <c r="CB9" s="36"/>
      <c r="CC9" s="36"/>
      <c r="CD9" s="37"/>
      <c r="CF9" s="7"/>
      <c r="CG9" s="25" t="s">
        <v>110</v>
      </c>
      <c r="CH9" s="26"/>
      <c r="CI9" s="26"/>
      <c r="CJ9" s="26"/>
      <c r="CK9" s="27" t="e">
        <f>IF(sexo="M",VLOOKUP(CK8,$DO$5:$DP$90,2),VLOOKUP(CK8,$ET$5:$EU$90,2))</f>
        <v>#N/A</v>
      </c>
      <c r="CL9" s="28"/>
      <c r="CM9" s="28"/>
      <c r="CN9" s="27" t="e">
        <f>IF(sexo="M",VLOOKUP(CN8,$DR$5:$DS$90,2),VLOOKUP(CN8,$EW$5:$EX$90,2))</f>
        <v>#N/A</v>
      </c>
      <c r="CO9" s="28"/>
      <c r="CP9" s="27" t="e">
        <f>IF(sexo="M",VLOOKUP(CP8,$DU$5:$DV$90,2),VLOOKUP(CP8,$EZ$5:$FA$90,2))</f>
        <v>#N/A</v>
      </c>
      <c r="CQ9" s="28"/>
      <c r="CR9" s="28"/>
      <c r="CS9" s="27" t="e">
        <f>IF(sexo="M",VLOOKUP(CS8,$DX$5:$DY$90,2),VLOOKUP(CS8,$FC$5:$FD$90,2))</f>
        <v>#N/A</v>
      </c>
      <c r="CT9" s="28"/>
      <c r="CU9" s="27" t="e">
        <f>IF(sexo="M",VLOOKUP(CU8,$EA$5:$EB$90,2),VLOOKUP(CU8,$FF$5:$FG$90,2))</f>
        <v>#N/A</v>
      </c>
      <c r="CV9" s="29"/>
      <c r="CZ9" s="111">
        <v>39</v>
      </c>
      <c r="DA9" s="112">
        <v>-100</v>
      </c>
      <c r="DC9" s="111">
        <v>39</v>
      </c>
      <c r="DD9" s="112">
        <v>-100</v>
      </c>
      <c r="DF9" s="111">
        <v>39</v>
      </c>
      <c r="DG9" s="112">
        <v>-100</v>
      </c>
      <c r="DI9" s="111">
        <v>39</v>
      </c>
      <c r="DJ9" s="112">
        <v>-99</v>
      </c>
      <c r="DL9" s="111">
        <v>39</v>
      </c>
      <c r="DM9" s="112">
        <v>-100</v>
      </c>
      <c r="DO9" s="111">
        <v>39</v>
      </c>
      <c r="DP9" s="112">
        <v>-100</v>
      </c>
      <c r="DR9" s="111">
        <v>39</v>
      </c>
      <c r="DS9" s="112">
        <v>-100</v>
      </c>
      <c r="DU9" s="111">
        <v>39</v>
      </c>
      <c r="DV9" s="112">
        <v>-100</v>
      </c>
      <c r="DX9" s="111">
        <v>39</v>
      </c>
      <c r="DY9" s="112">
        <v>-100</v>
      </c>
      <c r="EA9" s="111">
        <v>39</v>
      </c>
      <c r="EB9" s="112">
        <v>-100</v>
      </c>
      <c r="EE9" s="111">
        <v>39</v>
      </c>
      <c r="EF9" s="112">
        <v>-100</v>
      </c>
      <c r="EH9" s="111">
        <v>39</v>
      </c>
      <c r="EI9" s="112">
        <v>-100</v>
      </c>
      <c r="EK9" s="111">
        <v>39</v>
      </c>
      <c r="EL9" s="112">
        <v>-100</v>
      </c>
      <c r="EN9" s="111">
        <v>39</v>
      </c>
      <c r="EO9" s="112">
        <v>-98</v>
      </c>
      <c r="EQ9" s="111">
        <v>39</v>
      </c>
      <c r="ER9" s="112">
        <v>-100</v>
      </c>
      <c r="ET9" s="111">
        <v>39</v>
      </c>
      <c r="EU9" s="112">
        <v>-100</v>
      </c>
      <c r="EW9" s="111">
        <v>39</v>
      </c>
      <c r="EX9" s="112">
        <v>-100</v>
      </c>
      <c r="EZ9" s="111">
        <v>39</v>
      </c>
      <c r="FA9" s="112">
        <v>-100</v>
      </c>
      <c r="FC9" s="111">
        <v>39</v>
      </c>
      <c r="FD9" s="112">
        <v>-100</v>
      </c>
      <c r="FF9" s="111">
        <v>39</v>
      </c>
      <c r="FG9" s="112">
        <v>-100</v>
      </c>
    </row>
    <row r="10" spans="1:163" ht="12.75" x14ac:dyDescent="0.2">
      <c r="A10" s="95"/>
      <c r="B10" s="95"/>
      <c r="C10" s="95" t="s">
        <v>29</v>
      </c>
      <c r="D10"/>
      <c r="E10" s="95"/>
      <c r="F10" s="95"/>
      <c r="G10" s="95"/>
      <c r="H10" s="95" t="s">
        <v>30</v>
      </c>
      <c r="I10" s="95"/>
      <c r="J10" s="95"/>
      <c r="K10" s="95"/>
      <c r="L10" s="95"/>
      <c r="M10" s="95" t="s">
        <v>31</v>
      </c>
      <c r="N10" s="95"/>
      <c r="O10" s="95"/>
      <c r="P10" s="95"/>
      <c r="Q10" s="95"/>
      <c r="R10" s="95" t="s">
        <v>32</v>
      </c>
      <c r="S10" s="95"/>
      <c r="T10" s="95"/>
      <c r="U10" s="95"/>
      <c r="V10" s="95"/>
      <c r="W10" s="95" t="s">
        <v>33</v>
      </c>
      <c r="X10" s="95"/>
      <c r="Y10" s="95"/>
      <c r="Z10" s="95"/>
      <c r="AA10" s="95"/>
      <c r="AB10" s="95" t="s">
        <v>34</v>
      </c>
      <c r="AC10" s="95"/>
      <c r="AD10" s="95"/>
      <c r="AE10" s="95"/>
      <c r="AF10" s="95"/>
      <c r="AG10" s="95" t="s">
        <v>35</v>
      </c>
      <c r="AH10" s="95"/>
      <c r="AI10" s="95"/>
      <c r="AJ10" s="95"/>
      <c r="AK10" s="95"/>
      <c r="AL10" s="95" t="s">
        <v>36</v>
      </c>
      <c r="AM10" s="95"/>
      <c r="AN10" s="95"/>
      <c r="AO10" s="95"/>
      <c r="AP10" s="95"/>
      <c r="AQ10" s="95" t="s">
        <v>37</v>
      </c>
      <c r="AR10" s="95"/>
      <c r="AS10" s="95"/>
      <c r="AV10" s="93" t="s">
        <v>38</v>
      </c>
      <c r="CZ10" s="111">
        <v>40</v>
      </c>
      <c r="DA10" s="112">
        <v>-100</v>
      </c>
      <c r="DC10" s="111">
        <v>40</v>
      </c>
      <c r="DD10" s="112">
        <v>-100</v>
      </c>
      <c r="DF10" s="111">
        <v>40</v>
      </c>
      <c r="DG10" s="112">
        <v>-100</v>
      </c>
      <c r="DI10" s="111">
        <v>40</v>
      </c>
      <c r="DJ10" s="112">
        <v>-98</v>
      </c>
      <c r="DL10" s="111">
        <v>40</v>
      </c>
      <c r="DM10" s="112">
        <v>-100</v>
      </c>
      <c r="DO10" s="111">
        <v>40</v>
      </c>
      <c r="DP10" s="112">
        <v>-100</v>
      </c>
      <c r="DR10" s="111">
        <v>40</v>
      </c>
      <c r="DS10" s="112">
        <v>-100</v>
      </c>
      <c r="DU10" s="111">
        <v>40</v>
      </c>
      <c r="DV10" s="112">
        <v>-100</v>
      </c>
      <c r="DX10" s="111">
        <v>40</v>
      </c>
      <c r="DY10" s="112">
        <v>-100</v>
      </c>
      <c r="EA10" s="111">
        <v>40</v>
      </c>
      <c r="EB10" s="112">
        <v>-100</v>
      </c>
      <c r="EE10" s="111">
        <v>40</v>
      </c>
      <c r="EF10" s="112">
        <v>-100</v>
      </c>
      <c r="EH10" s="111">
        <v>40</v>
      </c>
      <c r="EI10" s="112">
        <v>-100</v>
      </c>
      <c r="EK10" s="111">
        <v>40</v>
      </c>
      <c r="EL10" s="112">
        <v>-100</v>
      </c>
      <c r="EN10" s="111">
        <v>40</v>
      </c>
      <c r="EO10" s="112">
        <v>-97</v>
      </c>
      <c r="EQ10" s="111">
        <v>40</v>
      </c>
      <c r="ER10" s="112">
        <v>-100</v>
      </c>
      <c r="ET10" s="111">
        <v>40</v>
      </c>
      <c r="EU10" s="112">
        <v>-100</v>
      </c>
      <c r="EW10" s="111">
        <v>40</v>
      </c>
      <c r="EX10" s="112">
        <v>-100</v>
      </c>
      <c r="EZ10" s="111">
        <v>40</v>
      </c>
      <c r="FA10" s="112">
        <v>-100</v>
      </c>
      <c r="FC10" s="111">
        <v>40</v>
      </c>
      <c r="FD10" s="112">
        <v>-100</v>
      </c>
      <c r="FF10" s="111">
        <v>40</v>
      </c>
      <c r="FG10" s="112">
        <v>-100</v>
      </c>
    </row>
    <row r="11" spans="1:163" x14ac:dyDescent="0.2">
      <c r="A11" s="95"/>
      <c r="B11" s="95" t="s">
        <v>8</v>
      </c>
      <c r="C11" s="95" t="s">
        <v>9</v>
      </c>
      <c r="D11" s="95" t="s">
        <v>10</v>
      </c>
      <c r="E11" s="95"/>
      <c r="F11" s="95"/>
      <c r="G11" s="95" t="s">
        <v>8</v>
      </c>
      <c r="H11" s="95" t="s">
        <v>9</v>
      </c>
      <c r="I11" s="95" t="s">
        <v>10</v>
      </c>
      <c r="J11" s="95"/>
      <c r="K11" s="95"/>
      <c r="L11" s="95" t="s">
        <v>8</v>
      </c>
      <c r="M11" s="95" t="s">
        <v>9</v>
      </c>
      <c r="N11" s="95" t="s">
        <v>10</v>
      </c>
      <c r="O11" s="95"/>
      <c r="P11" s="95"/>
      <c r="Q11" s="95" t="s">
        <v>8</v>
      </c>
      <c r="R11" s="95" t="s">
        <v>9</v>
      </c>
      <c r="S11" s="95" t="s">
        <v>10</v>
      </c>
      <c r="T11" s="95"/>
      <c r="U11" s="95"/>
      <c r="V11" s="95" t="s">
        <v>8</v>
      </c>
      <c r="W11" s="95" t="s">
        <v>9</v>
      </c>
      <c r="X11" s="95" t="s">
        <v>10</v>
      </c>
      <c r="Y11" s="95"/>
      <c r="Z11" s="95"/>
      <c r="AA11" s="95" t="s">
        <v>8</v>
      </c>
      <c r="AB11" s="95" t="s">
        <v>9</v>
      </c>
      <c r="AC11" s="95" t="s">
        <v>10</v>
      </c>
      <c r="AD11" s="95"/>
      <c r="AE11" s="95"/>
      <c r="AF11" s="95" t="s">
        <v>8</v>
      </c>
      <c r="AG11" s="95" t="s">
        <v>9</v>
      </c>
      <c r="AH11" s="95" t="s">
        <v>10</v>
      </c>
      <c r="AI11" s="95"/>
      <c r="AJ11" s="95"/>
      <c r="AK11" s="95" t="s">
        <v>8</v>
      </c>
      <c r="AL11" s="95" t="s">
        <v>9</v>
      </c>
      <c r="AM11" s="95" t="s">
        <v>10</v>
      </c>
      <c r="AN11" s="95"/>
      <c r="AO11" s="95"/>
      <c r="AP11" s="95" t="s">
        <v>8</v>
      </c>
      <c r="AQ11" s="95" t="s">
        <v>9</v>
      </c>
      <c r="AR11" s="95" t="s">
        <v>10</v>
      </c>
      <c r="AS11" s="95"/>
      <c r="AU11" s="93" t="s">
        <v>8</v>
      </c>
      <c r="AV11" s="93" t="s">
        <v>9</v>
      </c>
      <c r="AW11" s="93" t="s">
        <v>10</v>
      </c>
      <c r="BA11" s="1" t="s">
        <v>8</v>
      </c>
      <c r="BB11" s="1" t="s">
        <v>9</v>
      </c>
      <c r="BC11" s="1" t="s">
        <v>10</v>
      </c>
      <c r="BF11" s="1" t="s">
        <v>8</v>
      </c>
      <c r="BG11" s="1" t="s">
        <v>9</v>
      </c>
      <c r="BH11" s="1" t="s">
        <v>10</v>
      </c>
      <c r="BK11" s="1" t="s">
        <v>8</v>
      </c>
      <c r="BL11" s="1" t="s">
        <v>9</v>
      </c>
      <c r="BM11" s="1" t="s">
        <v>10</v>
      </c>
      <c r="BP11" s="1" t="s">
        <v>8</v>
      </c>
      <c r="BQ11" s="1" t="s">
        <v>9</v>
      </c>
      <c r="BR11" s="1" t="s">
        <v>10</v>
      </c>
      <c r="BU11" s="1" t="s">
        <v>8</v>
      </c>
      <c r="BV11" s="1" t="s">
        <v>9</v>
      </c>
      <c r="BW11" s="1" t="s">
        <v>10</v>
      </c>
      <c r="BZ11" s="1" t="s">
        <v>8</v>
      </c>
      <c r="CA11" s="1" t="s">
        <v>9</v>
      </c>
      <c r="CB11" s="1" t="s">
        <v>10</v>
      </c>
      <c r="CE11" s="1" t="s">
        <v>8</v>
      </c>
      <c r="CF11" s="1" t="s">
        <v>9</v>
      </c>
      <c r="CG11" s="1" t="s">
        <v>10</v>
      </c>
      <c r="CJ11" s="1" t="s">
        <v>8</v>
      </c>
      <c r="CK11" s="1" t="s">
        <v>9</v>
      </c>
      <c r="CL11" s="1" t="s">
        <v>10</v>
      </c>
      <c r="CO11" s="1" t="s">
        <v>8</v>
      </c>
      <c r="CP11" s="1" t="s">
        <v>9</v>
      </c>
      <c r="CQ11" s="1" t="s">
        <v>10</v>
      </c>
      <c r="CT11" s="1" t="s">
        <v>8</v>
      </c>
      <c r="CU11" s="1" t="s">
        <v>9</v>
      </c>
      <c r="CV11" s="1" t="s">
        <v>10</v>
      </c>
      <c r="CZ11" s="111">
        <v>41</v>
      </c>
      <c r="DA11" s="112">
        <v>-100</v>
      </c>
      <c r="DC11" s="111">
        <v>41</v>
      </c>
      <c r="DD11" s="112">
        <v>-100</v>
      </c>
      <c r="DF11" s="111">
        <v>41</v>
      </c>
      <c r="DG11" s="112">
        <v>-100</v>
      </c>
      <c r="DI11" s="111">
        <v>41</v>
      </c>
      <c r="DJ11" s="112">
        <v>-97</v>
      </c>
      <c r="DL11" s="111">
        <v>41</v>
      </c>
      <c r="DM11" s="112">
        <v>-100</v>
      </c>
      <c r="DO11" s="111">
        <v>41</v>
      </c>
      <c r="DP11" s="112">
        <v>-100</v>
      </c>
      <c r="DR11" s="111">
        <v>41</v>
      </c>
      <c r="DS11" s="112">
        <v>-100</v>
      </c>
      <c r="DU11" s="111">
        <v>41</v>
      </c>
      <c r="DV11" s="112">
        <v>-100</v>
      </c>
      <c r="DX11" s="111">
        <v>41</v>
      </c>
      <c r="DY11" s="112">
        <v>-100</v>
      </c>
      <c r="EA11" s="111">
        <v>41</v>
      </c>
      <c r="EB11" s="112">
        <v>-100</v>
      </c>
      <c r="EE11" s="111">
        <v>41</v>
      </c>
      <c r="EF11" s="112">
        <v>-100</v>
      </c>
      <c r="EH11" s="111">
        <v>41</v>
      </c>
      <c r="EI11" s="112">
        <v>-100</v>
      </c>
      <c r="EK11" s="111">
        <v>41</v>
      </c>
      <c r="EL11" s="112">
        <v>-100</v>
      </c>
      <c r="EN11" s="111">
        <v>41</v>
      </c>
      <c r="EO11" s="112">
        <v>-96</v>
      </c>
      <c r="EQ11" s="111">
        <v>41</v>
      </c>
      <c r="ER11" s="112">
        <v>-100</v>
      </c>
      <c r="ET11" s="111">
        <v>41</v>
      </c>
      <c r="EU11" s="112">
        <v>-100</v>
      </c>
      <c r="EW11" s="111">
        <v>41</v>
      </c>
      <c r="EX11" s="112">
        <v>-100</v>
      </c>
      <c r="EZ11" s="111">
        <v>41</v>
      </c>
      <c r="FA11" s="112">
        <v>-100</v>
      </c>
      <c r="FC11" s="111">
        <v>41</v>
      </c>
      <c r="FD11" s="112">
        <v>-100</v>
      </c>
      <c r="FF11" s="111">
        <v>41</v>
      </c>
      <c r="FG11" s="112">
        <v>-100</v>
      </c>
    </row>
    <row r="12" spans="1:163" ht="15" customHeight="1" x14ac:dyDescent="0.2">
      <c r="A12" s="95"/>
      <c r="B12" s="96">
        <v>2</v>
      </c>
      <c r="C12" s="97">
        <v>4</v>
      </c>
      <c r="D12" s="97">
        <v>6</v>
      </c>
      <c r="E12" s="95"/>
      <c r="F12" s="95"/>
      <c r="G12" s="96">
        <v>2</v>
      </c>
      <c r="H12" s="97">
        <v>3</v>
      </c>
      <c r="I12" s="97">
        <v>6</v>
      </c>
      <c r="J12" s="95"/>
      <c r="K12" s="95"/>
      <c r="L12" s="96">
        <v>6</v>
      </c>
      <c r="M12" s="97">
        <v>5</v>
      </c>
      <c r="N12" s="97">
        <v>3</v>
      </c>
      <c r="O12" s="95"/>
      <c r="P12" s="95"/>
      <c r="Q12" s="96">
        <v>1</v>
      </c>
      <c r="R12" s="97">
        <v>5</v>
      </c>
      <c r="S12" s="97">
        <v>6</v>
      </c>
      <c r="T12" s="95"/>
      <c r="U12" s="95"/>
      <c r="V12" s="96">
        <v>6</v>
      </c>
      <c r="W12" s="97">
        <v>4</v>
      </c>
      <c r="X12" s="97">
        <v>3</v>
      </c>
      <c r="Y12" s="95"/>
      <c r="Z12" s="95"/>
      <c r="AA12" s="96">
        <v>5</v>
      </c>
      <c r="AB12" s="97">
        <v>4</v>
      </c>
      <c r="AC12" s="97">
        <v>4</v>
      </c>
      <c r="AD12" s="95"/>
      <c r="AE12" s="95"/>
      <c r="AF12" s="96">
        <v>3</v>
      </c>
      <c r="AG12" s="97">
        <v>4</v>
      </c>
      <c r="AH12" s="97">
        <v>6</v>
      </c>
      <c r="AI12" s="95"/>
      <c r="AJ12" s="95"/>
      <c r="AK12" s="96">
        <v>3</v>
      </c>
      <c r="AL12" s="97">
        <v>5</v>
      </c>
      <c r="AM12" s="97">
        <v>6</v>
      </c>
      <c r="AN12" s="95"/>
      <c r="AO12" s="95"/>
      <c r="AP12" s="96">
        <v>4</v>
      </c>
      <c r="AQ12" s="97">
        <v>4</v>
      </c>
      <c r="AR12" s="97">
        <v>5</v>
      </c>
      <c r="AS12" s="95"/>
      <c r="AU12" s="98">
        <v>3</v>
      </c>
      <c r="AV12" s="99">
        <v>4</v>
      </c>
      <c r="AW12" s="99">
        <v>5</v>
      </c>
      <c r="AZ12" s="1">
        <v>1</v>
      </c>
      <c r="BA12" s="31">
        <f>IF(IMPRESSO!B12&lt;&gt;"",B12,0)</f>
        <v>0</v>
      </c>
      <c r="BB12" s="31">
        <f>IF(IMPRESSO!C12&lt;&gt;"",C12,0)</f>
        <v>0</v>
      </c>
      <c r="BC12" s="31">
        <f>IF(IMPRESSO!D12&lt;&gt;"",D12,0)</f>
        <v>0</v>
      </c>
      <c r="BE12" s="1">
        <v>2</v>
      </c>
      <c r="BF12" s="31">
        <f>IF(IMPRESSO!G12&lt;&gt;"",G12,0)</f>
        <v>0</v>
      </c>
      <c r="BG12" s="31">
        <f>IF(IMPRESSO!H12&lt;&gt;"",H12,0)</f>
        <v>0</v>
      </c>
      <c r="BH12" s="31">
        <f>IF(IMPRESSO!I12&lt;&gt;"",I12,0)</f>
        <v>0</v>
      </c>
      <c r="BJ12" s="1">
        <v>3</v>
      </c>
      <c r="BK12" s="31">
        <f>IF(IMPRESSO!L12&lt;&gt;"",L12,0)</f>
        <v>0</v>
      </c>
      <c r="BL12" s="31">
        <f>IF(IMPRESSO!M12&lt;&gt;"",M12,0)</f>
        <v>0</v>
      </c>
      <c r="BM12" s="31">
        <f>IF(IMPRESSO!N12&lt;&gt;"",N12,0)</f>
        <v>0</v>
      </c>
      <c r="BO12" s="1">
        <v>4</v>
      </c>
      <c r="BP12" s="31">
        <f>IF(IMPRESSO!Q12&lt;&gt;"",Q12,0)</f>
        <v>0</v>
      </c>
      <c r="BQ12" s="31">
        <f>IF(IMPRESSO!R12&lt;&gt;"",R12,0)</f>
        <v>0</v>
      </c>
      <c r="BR12" s="31">
        <f>IF(IMPRESSO!S12&lt;&gt;"",S12,0)</f>
        <v>0</v>
      </c>
      <c r="BT12" s="1">
        <v>5</v>
      </c>
      <c r="BU12" s="31">
        <f>IF(IMPRESSO!V12&lt;&gt;"",V12,0)</f>
        <v>0</v>
      </c>
      <c r="BV12" s="31">
        <f>IF(IMPRESSO!W12&lt;&gt;"",W12,0)</f>
        <v>0</v>
      </c>
      <c r="BW12" s="31">
        <f>IF(IMPRESSO!X12&lt;&gt;"",X12,0)</f>
        <v>0</v>
      </c>
      <c r="BY12" s="1">
        <v>6</v>
      </c>
      <c r="BZ12" s="31">
        <f>IF(IMPRESSO!AA12&lt;&gt;"",AA12,0)</f>
        <v>0</v>
      </c>
      <c r="CA12" s="31">
        <f>IF(IMPRESSO!AB12&lt;&gt;"",AB12,0)</f>
        <v>0</v>
      </c>
      <c r="CB12" s="31">
        <f>IF(IMPRESSO!AC12&lt;&gt;"",AC12,0)</f>
        <v>0</v>
      </c>
      <c r="CD12" s="1">
        <v>7</v>
      </c>
      <c r="CE12" s="31">
        <f>IF(IMPRESSO!AF12&lt;&gt;"",AF12,0)</f>
        <v>0</v>
      </c>
      <c r="CF12" s="31">
        <f>IF(IMPRESSO!AG12&lt;&gt;"",AG12,0)</f>
        <v>0</v>
      </c>
      <c r="CG12" s="31">
        <f>IF(IMPRESSO!AH12&lt;&gt;"",AH12,0)</f>
        <v>0</v>
      </c>
      <c r="CI12" s="1">
        <v>8</v>
      </c>
      <c r="CJ12" s="31">
        <f>IF(IMPRESSO!AK12&lt;&gt;"",AK12,0)</f>
        <v>0</v>
      </c>
      <c r="CK12" s="31">
        <f>IF(IMPRESSO!AL12&lt;&gt;"",AL12,0)</f>
        <v>0</v>
      </c>
      <c r="CL12" s="31">
        <f>IF(IMPRESSO!AM12&lt;&gt;"",AM12,0)</f>
        <v>0</v>
      </c>
      <c r="CN12" s="1">
        <v>9</v>
      </c>
      <c r="CO12" s="31">
        <f>IF(IMPRESSO!AP12&lt;&gt;"",AP12,0)</f>
        <v>0</v>
      </c>
      <c r="CP12" s="31">
        <f>IF(IMPRESSO!AQ12&lt;&gt;"",AQ12,0)</f>
        <v>0</v>
      </c>
      <c r="CQ12" s="31">
        <f>IF(IMPRESSO!AR12&lt;&gt;"",AR12,0)</f>
        <v>0</v>
      </c>
      <c r="CS12" s="1">
        <v>10</v>
      </c>
      <c r="CT12" s="31">
        <f>IF(IMPRESSO!AU12&lt;&gt;"",AU12,0)</f>
        <v>0</v>
      </c>
      <c r="CU12" s="31">
        <f>IF(IMPRESSO!AV12&lt;&gt;"",AV12,0)</f>
        <v>0</v>
      </c>
      <c r="CV12" s="31">
        <f>IF(IMPRESSO!AW12&lt;&gt;"",AW12,0)</f>
        <v>0</v>
      </c>
      <c r="CZ12" s="111">
        <v>42</v>
      </c>
      <c r="DA12" s="112">
        <v>-100</v>
      </c>
      <c r="DC12" s="111">
        <v>42</v>
      </c>
      <c r="DD12" s="112">
        <v>-100</v>
      </c>
      <c r="DF12" s="111">
        <v>42</v>
      </c>
      <c r="DG12" s="112">
        <v>-100</v>
      </c>
      <c r="DI12" s="111">
        <v>42</v>
      </c>
      <c r="DJ12" s="112">
        <v>-96</v>
      </c>
      <c r="DL12" s="111">
        <v>42</v>
      </c>
      <c r="DM12" s="112">
        <v>-100</v>
      </c>
      <c r="DO12" s="111">
        <v>42</v>
      </c>
      <c r="DP12" s="112">
        <v>-100</v>
      </c>
      <c r="DR12" s="111">
        <v>42</v>
      </c>
      <c r="DS12" s="112">
        <v>-100</v>
      </c>
      <c r="DU12" s="111">
        <v>42</v>
      </c>
      <c r="DV12" s="112">
        <v>-100</v>
      </c>
      <c r="DX12" s="111">
        <v>42</v>
      </c>
      <c r="DY12" s="112">
        <v>-100</v>
      </c>
      <c r="EA12" s="111">
        <v>42</v>
      </c>
      <c r="EB12" s="112">
        <v>-100</v>
      </c>
      <c r="EE12" s="111">
        <v>42</v>
      </c>
      <c r="EF12" s="112">
        <v>-100</v>
      </c>
      <c r="EH12" s="111">
        <v>42</v>
      </c>
      <c r="EI12" s="112">
        <v>-100</v>
      </c>
      <c r="EK12" s="111">
        <v>42</v>
      </c>
      <c r="EL12" s="112">
        <v>-100</v>
      </c>
      <c r="EN12" s="111">
        <v>42</v>
      </c>
      <c r="EO12" s="112">
        <v>-95</v>
      </c>
      <c r="EQ12" s="111">
        <v>42</v>
      </c>
      <c r="ER12" s="112">
        <v>-100</v>
      </c>
      <c r="ET12" s="111">
        <v>42</v>
      </c>
      <c r="EU12" s="112">
        <v>-100</v>
      </c>
      <c r="EW12" s="111">
        <v>42</v>
      </c>
      <c r="EX12" s="112">
        <v>-100</v>
      </c>
      <c r="EZ12" s="111">
        <v>42</v>
      </c>
      <c r="FA12" s="112">
        <v>-100</v>
      </c>
      <c r="FC12" s="111">
        <v>42</v>
      </c>
      <c r="FD12" s="112">
        <v>-100</v>
      </c>
      <c r="FF12" s="111">
        <v>42</v>
      </c>
      <c r="FG12" s="112">
        <v>-100</v>
      </c>
    </row>
    <row r="13" spans="1:163" ht="15" customHeight="1" x14ac:dyDescent="0.2">
      <c r="A13" s="95"/>
      <c r="B13" s="100">
        <v>2</v>
      </c>
      <c r="C13" s="101">
        <v>4</v>
      </c>
      <c r="D13" s="101">
        <v>5</v>
      </c>
      <c r="E13" s="95"/>
      <c r="F13" s="95"/>
      <c r="G13" s="100">
        <v>5</v>
      </c>
      <c r="H13" s="101">
        <v>4</v>
      </c>
      <c r="I13" s="101">
        <v>4</v>
      </c>
      <c r="J13" s="95"/>
      <c r="K13" s="95"/>
      <c r="L13" s="100">
        <v>3</v>
      </c>
      <c r="M13" s="101">
        <v>3</v>
      </c>
      <c r="N13" s="101">
        <v>6</v>
      </c>
      <c r="O13" s="95"/>
      <c r="P13" s="95"/>
      <c r="Q13" s="100">
        <v>2</v>
      </c>
      <c r="R13" s="101">
        <v>3</v>
      </c>
      <c r="S13" s="101">
        <v>6</v>
      </c>
      <c r="T13" s="95"/>
      <c r="U13" s="95"/>
      <c r="V13" s="100">
        <v>3</v>
      </c>
      <c r="W13" s="101">
        <v>4</v>
      </c>
      <c r="X13" s="101">
        <v>5</v>
      </c>
      <c r="Y13" s="95"/>
      <c r="Z13" s="95"/>
      <c r="AA13" s="100">
        <v>6</v>
      </c>
      <c r="AB13" s="101">
        <v>3</v>
      </c>
      <c r="AC13" s="101">
        <v>3</v>
      </c>
      <c r="AD13" s="95"/>
      <c r="AE13" s="95"/>
      <c r="AF13" s="100">
        <v>5</v>
      </c>
      <c r="AG13" s="101">
        <v>4</v>
      </c>
      <c r="AH13" s="101">
        <v>4</v>
      </c>
      <c r="AI13" s="95"/>
      <c r="AJ13" s="95"/>
      <c r="AK13" s="100">
        <v>3</v>
      </c>
      <c r="AL13" s="101">
        <v>4</v>
      </c>
      <c r="AM13" s="101">
        <v>6</v>
      </c>
      <c r="AN13" s="95"/>
      <c r="AO13" s="95"/>
      <c r="AP13" s="100">
        <v>3</v>
      </c>
      <c r="AQ13" s="101">
        <v>4</v>
      </c>
      <c r="AR13" s="101">
        <v>4</v>
      </c>
      <c r="AS13" s="95"/>
      <c r="AU13" s="102">
        <v>6</v>
      </c>
      <c r="AV13" s="103">
        <v>2</v>
      </c>
      <c r="AW13" s="103">
        <v>2</v>
      </c>
      <c r="AZ13" s="1">
        <f t="shared" ref="AZ13:AZ31" si="0">AZ12+10</f>
        <v>11</v>
      </c>
      <c r="BA13" s="31">
        <f>IF(IMPRESSO!B13&lt;&gt;"",B13,0)</f>
        <v>0</v>
      </c>
      <c r="BB13" s="31">
        <f>IF(IMPRESSO!C13&lt;&gt;"",C13,0)</f>
        <v>0</v>
      </c>
      <c r="BC13" s="31">
        <f>IF(IMPRESSO!D13&lt;&gt;"",D13,0)</f>
        <v>0</v>
      </c>
      <c r="BE13" s="1">
        <f t="shared" ref="BE13:BE31" si="1">BE12+10</f>
        <v>12</v>
      </c>
      <c r="BF13" s="31">
        <f>IF(IMPRESSO!G13&lt;&gt;"",G13,0)</f>
        <v>0</v>
      </c>
      <c r="BG13" s="31">
        <f>IF(IMPRESSO!H13&lt;&gt;"",H13,0)</f>
        <v>0</v>
      </c>
      <c r="BH13" s="31">
        <f>IF(IMPRESSO!I13&lt;&gt;"",I13,0)</f>
        <v>0</v>
      </c>
      <c r="BJ13" s="1">
        <f t="shared" ref="BJ13:BJ31" si="2">BJ12+10</f>
        <v>13</v>
      </c>
      <c r="BK13" s="31">
        <f>IF(IMPRESSO!L13&lt;&gt;"",L13,0)</f>
        <v>0</v>
      </c>
      <c r="BL13" s="31">
        <f>IF(IMPRESSO!M13&lt;&gt;"",M13,0)</f>
        <v>0</v>
      </c>
      <c r="BM13" s="31">
        <f>IF(IMPRESSO!N13&lt;&gt;"",N13,0)</f>
        <v>0</v>
      </c>
      <c r="BO13" s="1">
        <f t="shared" ref="BO13:BO31" si="3">BO12+10</f>
        <v>14</v>
      </c>
      <c r="BP13" s="31">
        <f>IF(IMPRESSO!Q13&lt;&gt;"",Q13,0)</f>
        <v>0</v>
      </c>
      <c r="BQ13" s="31">
        <f>IF(IMPRESSO!R13&lt;&gt;"",R13,0)</f>
        <v>0</v>
      </c>
      <c r="BR13" s="31">
        <f>IF(IMPRESSO!S13&lt;&gt;"",S13,0)</f>
        <v>0</v>
      </c>
      <c r="BT13" s="1">
        <f t="shared" ref="BT13:BT31" si="4">BT12+10</f>
        <v>15</v>
      </c>
      <c r="BU13" s="31">
        <f>IF(IMPRESSO!V13&lt;&gt;"",V13,0)</f>
        <v>0</v>
      </c>
      <c r="BV13" s="31">
        <f>IF(IMPRESSO!W13&lt;&gt;"",W13,0)</f>
        <v>0</v>
      </c>
      <c r="BW13" s="31">
        <f>IF(IMPRESSO!X13&lt;&gt;"",X13,0)</f>
        <v>0</v>
      </c>
      <c r="BY13" s="1">
        <f t="shared" ref="BY13:BY31" si="5">BY12+10</f>
        <v>16</v>
      </c>
      <c r="BZ13" s="31">
        <f>IF(IMPRESSO!AA13&lt;&gt;"",AA13,0)</f>
        <v>0</v>
      </c>
      <c r="CA13" s="31">
        <f>IF(IMPRESSO!AB13&lt;&gt;"",AB13,0)</f>
        <v>0</v>
      </c>
      <c r="CB13" s="31">
        <f>IF(IMPRESSO!AC13&lt;&gt;"",AC13,0)</f>
        <v>0</v>
      </c>
      <c r="CD13" s="1">
        <f t="shared" ref="CD13:CD31" si="6">CD12+10</f>
        <v>17</v>
      </c>
      <c r="CE13" s="31">
        <f>IF(IMPRESSO!AF13&lt;&gt;"",AF13,0)</f>
        <v>0</v>
      </c>
      <c r="CF13" s="31">
        <f>IF(IMPRESSO!AG13&lt;&gt;"",AG13,0)</f>
        <v>0</v>
      </c>
      <c r="CG13" s="31">
        <f>IF(IMPRESSO!AH13&lt;&gt;"",AH13,0)</f>
        <v>0</v>
      </c>
      <c r="CI13" s="1">
        <f t="shared" ref="CI13:CI31" si="7">CI12+10</f>
        <v>18</v>
      </c>
      <c r="CJ13" s="31">
        <f>IF(IMPRESSO!AK13&lt;&gt;"",AK13,0)</f>
        <v>0</v>
      </c>
      <c r="CK13" s="31">
        <f>IF(IMPRESSO!AL13&lt;&gt;"",AL13,0)</f>
        <v>0</v>
      </c>
      <c r="CL13" s="31">
        <f>IF(IMPRESSO!AM13&lt;&gt;"",AM13,0)</f>
        <v>0</v>
      </c>
      <c r="CN13" s="1">
        <f t="shared" ref="CN13:CN31" si="8">CN12+10</f>
        <v>19</v>
      </c>
      <c r="CO13" s="31">
        <f>IF(IMPRESSO!AP13&lt;&gt;"",AP13,0)</f>
        <v>0</v>
      </c>
      <c r="CP13" s="31">
        <f>IF(IMPRESSO!AQ13&lt;&gt;"",AQ13,0)</f>
        <v>0</v>
      </c>
      <c r="CQ13" s="31">
        <f>IF(IMPRESSO!AR13&lt;&gt;"",AR13,0)</f>
        <v>0</v>
      </c>
      <c r="CS13" s="1">
        <f t="shared" ref="CS13:CS31" si="9">CS12+10</f>
        <v>20</v>
      </c>
      <c r="CT13" s="31">
        <f>IF(IMPRESSO!AU13&lt;&gt;"",AU13,0)</f>
        <v>0</v>
      </c>
      <c r="CU13" s="31">
        <f>IF(IMPRESSO!AV13&lt;&gt;"",AV13,0)</f>
        <v>0</v>
      </c>
      <c r="CV13" s="31">
        <f>IF(IMPRESSO!AW13&lt;&gt;"",AW13,0)</f>
        <v>0</v>
      </c>
      <c r="CZ13" s="111">
        <v>43</v>
      </c>
      <c r="DA13" s="112">
        <v>-100</v>
      </c>
      <c r="DC13" s="111">
        <v>43</v>
      </c>
      <c r="DD13" s="112">
        <v>-100</v>
      </c>
      <c r="DF13" s="111">
        <v>43</v>
      </c>
      <c r="DG13" s="112">
        <v>-100</v>
      </c>
      <c r="DI13" s="111">
        <v>43</v>
      </c>
      <c r="DJ13" s="112">
        <v>-95</v>
      </c>
      <c r="DL13" s="111">
        <v>43</v>
      </c>
      <c r="DM13" s="112">
        <v>-100</v>
      </c>
      <c r="DO13" s="111">
        <v>43</v>
      </c>
      <c r="DP13" s="112">
        <v>-100</v>
      </c>
      <c r="DR13" s="111">
        <v>43</v>
      </c>
      <c r="DS13" s="112">
        <v>-100</v>
      </c>
      <c r="DU13" s="111">
        <v>43</v>
      </c>
      <c r="DV13" s="112">
        <v>-100</v>
      </c>
      <c r="DX13" s="111">
        <v>43</v>
      </c>
      <c r="DY13" s="112">
        <v>-100</v>
      </c>
      <c r="EA13" s="111">
        <v>43</v>
      </c>
      <c r="EB13" s="112">
        <v>-100</v>
      </c>
      <c r="EE13" s="111">
        <v>43</v>
      </c>
      <c r="EF13" s="112">
        <v>-100</v>
      </c>
      <c r="EH13" s="111">
        <v>43</v>
      </c>
      <c r="EI13" s="112">
        <v>-100</v>
      </c>
      <c r="EK13" s="111">
        <v>43</v>
      </c>
      <c r="EL13" s="112">
        <v>-100</v>
      </c>
      <c r="EN13" s="111">
        <v>43</v>
      </c>
      <c r="EO13" s="112">
        <v>-94</v>
      </c>
      <c r="EQ13" s="111">
        <v>43</v>
      </c>
      <c r="ER13" s="112">
        <v>-100</v>
      </c>
      <c r="ET13" s="111">
        <v>43</v>
      </c>
      <c r="EU13" s="112">
        <v>-100</v>
      </c>
      <c r="EW13" s="111">
        <v>43</v>
      </c>
      <c r="EX13" s="112">
        <v>-100</v>
      </c>
      <c r="EZ13" s="111">
        <v>43</v>
      </c>
      <c r="FA13" s="112">
        <v>-100</v>
      </c>
      <c r="FC13" s="111">
        <v>43</v>
      </c>
      <c r="FD13" s="112">
        <v>-100</v>
      </c>
      <c r="FF13" s="111">
        <v>43</v>
      </c>
      <c r="FG13" s="112">
        <v>-100</v>
      </c>
    </row>
    <row r="14" spans="1:163" ht="15" customHeight="1" x14ac:dyDescent="0.2">
      <c r="A14" s="95"/>
      <c r="B14" s="100">
        <v>3</v>
      </c>
      <c r="C14" s="101">
        <v>3</v>
      </c>
      <c r="D14" s="101">
        <v>6</v>
      </c>
      <c r="E14" s="95"/>
      <c r="F14" s="95"/>
      <c r="G14" s="100">
        <v>6</v>
      </c>
      <c r="H14" s="101">
        <v>5</v>
      </c>
      <c r="I14" s="101">
        <v>3</v>
      </c>
      <c r="J14" s="95"/>
      <c r="K14" s="95"/>
      <c r="L14" s="100">
        <v>3</v>
      </c>
      <c r="M14" s="101">
        <v>4</v>
      </c>
      <c r="N14" s="101">
        <v>5</v>
      </c>
      <c r="O14" s="95"/>
      <c r="P14" s="95"/>
      <c r="Q14" s="100">
        <v>2</v>
      </c>
      <c r="R14" s="101">
        <v>4</v>
      </c>
      <c r="S14" s="101">
        <v>6</v>
      </c>
      <c r="T14" s="95"/>
      <c r="U14" s="95"/>
      <c r="V14" s="100">
        <v>2</v>
      </c>
      <c r="W14" s="101">
        <v>3</v>
      </c>
      <c r="X14" s="101">
        <v>6</v>
      </c>
      <c r="Y14" s="95"/>
      <c r="Z14" s="95"/>
      <c r="AA14" s="100">
        <v>5</v>
      </c>
      <c r="AB14" s="101">
        <v>4</v>
      </c>
      <c r="AC14" s="101">
        <v>4</v>
      </c>
      <c r="AD14" s="95"/>
      <c r="AE14" s="95"/>
      <c r="AF14" s="100">
        <v>5</v>
      </c>
      <c r="AG14" s="101">
        <v>4</v>
      </c>
      <c r="AH14" s="101">
        <v>3</v>
      </c>
      <c r="AI14" s="95"/>
      <c r="AJ14" s="95"/>
      <c r="AK14" s="100">
        <v>5</v>
      </c>
      <c r="AL14" s="101">
        <v>5</v>
      </c>
      <c r="AM14" s="101">
        <v>2</v>
      </c>
      <c r="AN14" s="95"/>
      <c r="AO14" s="95"/>
      <c r="AP14" s="100">
        <v>5</v>
      </c>
      <c r="AQ14" s="101">
        <v>4</v>
      </c>
      <c r="AR14" s="101">
        <v>3</v>
      </c>
      <c r="AS14" s="95"/>
      <c r="AU14" s="102">
        <v>6</v>
      </c>
      <c r="AV14" s="103">
        <v>3</v>
      </c>
      <c r="AW14" s="103">
        <v>3</v>
      </c>
      <c r="AZ14" s="1">
        <f t="shared" si="0"/>
        <v>21</v>
      </c>
      <c r="BA14" s="31">
        <f>IF(IMPRESSO!B14&lt;&gt;"",B14,0)</f>
        <v>0</v>
      </c>
      <c r="BB14" s="31">
        <f>IF(IMPRESSO!C14&lt;&gt;"",C14,0)</f>
        <v>0</v>
      </c>
      <c r="BC14" s="31">
        <f>IF(IMPRESSO!D14&lt;&gt;"",D14,0)</f>
        <v>0</v>
      </c>
      <c r="BE14" s="1">
        <f t="shared" si="1"/>
        <v>22</v>
      </c>
      <c r="BF14" s="31">
        <f>IF(IMPRESSO!G14&lt;&gt;"",G14,0)</f>
        <v>0</v>
      </c>
      <c r="BG14" s="31">
        <f>IF(IMPRESSO!H14&lt;&gt;"",H14,0)</f>
        <v>0</v>
      </c>
      <c r="BH14" s="31">
        <f>IF(IMPRESSO!I14&lt;&gt;"",I14,0)</f>
        <v>0</v>
      </c>
      <c r="BJ14" s="1">
        <f t="shared" si="2"/>
        <v>23</v>
      </c>
      <c r="BK14" s="31">
        <f>IF(IMPRESSO!L14&lt;&gt;"",L14,0)</f>
        <v>0</v>
      </c>
      <c r="BL14" s="31">
        <f>IF(IMPRESSO!M14&lt;&gt;"",M14,0)</f>
        <v>0</v>
      </c>
      <c r="BM14" s="31">
        <f>IF(IMPRESSO!N14&lt;&gt;"",N14,0)</f>
        <v>0</v>
      </c>
      <c r="BO14" s="1">
        <f t="shared" si="3"/>
        <v>24</v>
      </c>
      <c r="BP14" s="31">
        <f>IF(IMPRESSO!Q14&lt;&gt;"",Q14,0)</f>
        <v>0</v>
      </c>
      <c r="BQ14" s="31">
        <f>IF(IMPRESSO!R14&lt;&gt;"",R14,0)</f>
        <v>0</v>
      </c>
      <c r="BR14" s="31">
        <f>IF(IMPRESSO!S14&lt;&gt;"",S14,0)</f>
        <v>0</v>
      </c>
      <c r="BT14" s="1">
        <f t="shared" si="4"/>
        <v>25</v>
      </c>
      <c r="BU14" s="31">
        <f>IF(IMPRESSO!V14&lt;&gt;"",V14,0)</f>
        <v>0</v>
      </c>
      <c r="BV14" s="31">
        <f>IF(IMPRESSO!W14&lt;&gt;"",W14,0)</f>
        <v>0</v>
      </c>
      <c r="BW14" s="31">
        <f>IF(IMPRESSO!X14&lt;&gt;"",X14,0)</f>
        <v>0</v>
      </c>
      <c r="BY14" s="1">
        <f t="shared" si="5"/>
        <v>26</v>
      </c>
      <c r="BZ14" s="31">
        <f>IF(IMPRESSO!AA14&lt;&gt;"",AA14,0)</f>
        <v>0</v>
      </c>
      <c r="CA14" s="31">
        <f>IF(IMPRESSO!AB14&lt;&gt;"",AB14,0)</f>
        <v>0</v>
      </c>
      <c r="CB14" s="31">
        <f>IF(IMPRESSO!AC14&lt;&gt;"",AC14,0)</f>
        <v>0</v>
      </c>
      <c r="CD14" s="1">
        <f t="shared" si="6"/>
        <v>27</v>
      </c>
      <c r="CE14" s="31">
        <f>IF(IMPRESSO!AF14&lt;&gt;"",AF14,0)</f>
        <v>0</v>
      </c>
      <c r="CF14" s="31">
        <f>IF(IMPRESSO!AG14&lt;&gt;"",AG14,0)</f>
        <v>0</v>
      </c>
      <c r="CG14" s="31">
        <f>IF(IMPRESSO!AH14&lt;&gt;"",AH14,0)</f>
        <v>0</v>
      </c>
      <c r="CI14" s="1">
        <f t="shared" si="7"/>
        <v>28</v>
      </c>
      <c r="CJ14" s="31">
        <f>IF(IMPRESSO!AK14&lt;&gt;"",AK14,0)</f>
        <v>0</v>
      </c>
      <c r="CK14" s="31">
        <f>IF(IMPRESSO!AL14&lt;&gt;"",AL14,0)</f>
        <v>0</v>
      </c>
      <c r="CL14" s="31">
        <f>IF(IMPRESSO!AM14&lt;&gt;"",AM14,0)</f>
        <v>0</v>
      </c>
      <c r="CN14" s="1">
        <f t="shared" si="8"/>
        <v>29</v>
      </c>
      <c r="CO14" s="31">
        <f>IF(IMPRESSO!AP14&lt;&gt;"",AP14,0)</f>
        <v>0</v>
      </c>
      <c r="CP14" s="31">
        <f>IF(IMPRESSO!AQ14&lt;&gt;"",AQ14,0)</f>
        <v>0</v>
      </c>
      <c r="CQ14" s="31">
        <f>IF(IMPRESSO!AR14&lt;&gt;"",AR14,0)</f>
        <v>0</v>
      </c>
      <c r="CS14" s="1">
        <f t="shared" si="9"/>
        <v>30</v>
      </c>
      <c r="CT14" s="31">
        <f>IF(IMPRESSO!AU14&lt;&gt;"",AU14,0)</f>
        <v>0</v>
      </c>
      <c r="CU14" s="31">
        <f>IF(IMPRESSO!AV14&lt;&gt;"",AV14,0)</f>
        <v>0</v>
      </c>
      <c r="CV14" s="31">
        <f>IF(IMPRESSO!AW14&lt;&gt;"",AW14,0)</f>
        <v>0</v>
      </c>
      <c r="CZ14" s="111">
        <v>44</v>
      </c>
      <c r="DA14" s="112">
        <v>-100</v>
      </c>
      <c r="DC14" s="111">
        <v>44</v>
      </c>
      <c r="DD14" s="112">
        <v>-100</v>
      </c>
      <c r="DF14" s="111">
        <v>44</v>
      </c>
      <c r="DG14" s="112">
        <v>-100</v>
      </c>
      <c r="DI14" s="111">
        <v>44</v>
      </c>
      <c r="DJ14" s="112">
        <v>-94</v>
      </c>
      <c r="DL14" s="111">
        <v>44</v>
      </c>
      <c r="DM14" s="112">
        <v>-100</v>
      </c>
      <c r="DO14" s="111">
        <v>44</v>
      </c>
      <c r="DP14" s="112">
        <v>-100</v>
      </c>
      <c r="DR14" s="111">
        <v>44</v>
      </c>
      <c r="DS14" s="112">
        <v>-100</v>
      </c>
      <c r="DU14" s="111">
        <v>44</v>
      </c>
      <c r="DV14" s="112">
        <v>-100</v>
      </c>
      <c r="DX14" s="111">
        <v>44</v>
      </c>
      <c r="DY14" s="112">
        <v>-100</v>
      </c>
      <c r="EA14" s="111">
        <v>44</v>
      </c>
      <c r="EB14" s="112">
        <v>-100</v>
      </c>
      <c r="EE14" s="111">
        <v>44</v>
      </c>
      <c r="EF14" s="112">
        <v>-100</v>
      </c>
      <c r="EH14" s="111">
        <v>44</v>
      </c>
      <c r="EI14" s="112">
        <v>-100</v>
      </c>
      <c r="EK14" s="111">
        <v>44</v>
      </c>
      <c r="EL14" s="112">
        <v>-100</v>
      </c>
      <c r="EN14" s="111">
        <v>44</v>
      </c>
      <c r="EO14" s="112">
        <v>-93</v>
      </c>
      <c r="EQ14" s="111">
        <v>44</v>
      </c>
      <c r="ER14" s="112">
        <v>-100</v>
      </c>
      <c r="ET14" s="111">
        <v>44</v>
      </c>
      <c r="EU14" s="112">
        <v>-100</v>
      </c>
      <c r="EW14" s="111">
        <v>44</v>
      </c>
      <c r="EX14" s="112">
        <v>-100</v>
      </c>
      <c r="EZ14" s="111">
        <v>44</v>
      </c>
      <c r="FA14" s="112">
        <v>-100</v>
      </c>
      <c r="FC14" s="111">
        <v>44</v>
      </c>
      <c r="FD14" s="112">
        <v>-100</v>
      </c>
      <c r="FF14" s="111">
        <v>44</v>
      </c>
      <c r="FG14" s="112">
        <v>-100</v>
      </c>
    </row>
    <row r="15" spans="1:163" ht="15" customHeight="1" x14ac:dyDescent="0.2">
      <c r="A15" s="95"/>
      <c r="B15" s="100">
        <v>2</v>
      </c>
      <c r="C15" s="101">
        <v>4</v>
      </c>
      <c r="D15" s="101">
        <v>5</v>
      </c>
      <c r="E15" s="95"/>
      <c r="F15" s="95"/>
      <c r="G15" s="100">
        <v>3</v>
      </c>
      <c r="H15" s="101">
        <v>5</v>
      </c>
      <c r="I15" s="101">
        <v>6</v>
      </c>
      <c r="J15" s="95"/>
      <c r="K15" s="95"/>
      <c r="L15" s="100">
        <v>2</v>
      </c>
      <c r="M15" s="101">
        <v>6</v>
      </c>
      <c r="N15" s="101">
        <v>6</v>
      </c>
      <c r="O15" s="95"/>
      <c r="P15" s="95"/>
      <c r="Q15" s="100">
        <v>2</v>
      </c>
      <c r="R15" s="101">
        <v>3</v>
      </c>
      <c r="S15" s="101">
        <v>5</v>
      </c>
      <c r="T15" s="95"/>
      <c r="U15" s="95"/>
      <c r="V15" s="100">
        <v>3</v>
      </c>
      <c r="W15" s="101">
        <v>4</v>
      </c>
      <c r="X15" s="101">
        <v>4</v>
      </c>
      <c r="Y15" s="95"/>
      <c r="Z15" s="95"/>
      <c r="AA15" s="100">
        <v>4</v>
      </c>
      <c r="AB15" s="101">
        <v>4</v>
      </c>
      <c r="AC15" s="101">
        <v>5</v>
      </c>
      <c r="AD15" s="95"/>
      <c r="AE15" s="95"/>
      <c r="AF15" s="100">
        <v>5</v>
      </c>
      <c r="AG15" s="101">
        <v>5</v>
      </c>
      <c r="AH15" s="101">
        <v>3</v>
      </c>
      <c r="AI15" s="95"/>
      <c r="AJ15" s="95"/>
      <c r="AK15" s="100">
        <v>3</v>
      </c>
      <c r="AL15" s="101">
        <v>4</v>
      </c>
      <c r="AM15" s="101">
        <v>6</v>
      </c>
      <c r="AN15" s="95"/>
      <c r="AO15" s="95"/>
      <c r="AP15" s="100">
        <v>5</v>
      </c>
      <c r="AQ15" s="101">
        <v>3</v>
      </c>
      <c r="AR15" s="101">
        <v>3</v>
      </c>
      <c r="AS15" s="95"/>
      <c r="AU15" s="102">
        <v>3</v>
      </c>
      <c r="AV15" s="103">
        <v>4</v>
      </c>
      <c r="AW15" s="103">
        <v>5</v>
      </c>
      <c r="AZ15" s="1">
        <f t="shared" si="0"/>
        <v>31</v>
      </c>
      <c r="BA15" s="31">
        <f>IF(IMPRESSO!B15&lt;&gt;"",B15,0)</f>
        <v>0</v>
      </c>
      <c r="BB15" s="31">
        <f>IF(IMPRESSO!C15&lt;&gt;"",C15,0)</f>
        <v>0</v>
      </c>
      <c r="BC15" s="31">
        <f>IF(IMPRESSO!D15&lt;&gt;"",D15,0)</f>
        <v>0</v>
      </c>
      <c r="BE15" s="1">
        <f t="shared" si="1"/>
        <v>32</v>
      </c>
      <c r="BF15" s="31">
        <f>IF(IMPRESSO!G15&lt;&gt;"",G15,0)</f>
        <v>0</v>
      </c>
      <c r="BG15" s="31">
        <f>IF(IMPRESSO!H15&lt;&gt;"",H15,0)</f>
        <v>0</v>
      </c>
      <c r="BH15" s="31">
        <f>IF(IMPRESSO!I15&lt;&gt;"",I15,0)</f>
        <v>0</v>
      </c>
      <c r="BJ15" s="1">
        <f t="shared" si="2"/>
        <v>33</v>
      </c>
      <c r="BK15" s="31">
        <f>IF(IMPRESSO!L15&lt;&gt;"",L15,0)</f>
        <v>0</v>
      </c>
      <c r="BL15" s="31">
        <f>IF(IMPRESSO!M15&lt;&gt;"",M15,0)</f>
        <v>0</v>
      </c>
      <c r="BM15" s="31">
        <f>IF(IMPRESSO!N15&lt;&gt;"",N15,0)</f>
        <v>0</v>
      </c>
      <c r="BO15" s="1">
        <f t="shared" si="3"/>
        <v>34</v>
      </c>
      <c r="BP15" s="31">
        <f>IF(IMPRESSO!Q15&lt;&gt;"",Q15,0)</f>
        <v>0</v>
      </c>
      <c r="BQ15" s="31">
        <f>IF(IMPRESSO!R15&lt;&gt;"",R15,0)</f>
        <v>0</v>
      </c>
      <c r="BR15" s="31">
        <f>IF(IMPRESSO!S15&lt;&gt;"",S15,0)</f>
        <v>0</v>
      </c>
      <c r="BT15" s="1">
        <f t="shared" si="4"/>
        <v>35</v>
      </c>
      <c r="BU15" s="31">
        <f>IF(IMPRESSO!V15&lt;&gt;"",V15,0)</f>
        <v>0</v>
      </c>
      <c r="BV15" s="31">
        <f>IF(IMPRESSO!W15&lt;&gt;"",W15,0)</f>
        <v>0</v>
      </c>
      <c r="BW15" s="31">
        <f>IF(IMPRESSO!X15&lt;&gt;"",X15,0)</f>
        <v>0</v>
      </c>
      <c r="BY15" s="1">
        <f t="shared" si="5"/>
        <v>36</v>
      </c>
      <c r="BZ15" s="31">
        <f>IF(IMPRESSO!AA15&lt;&gt;"",AA15,0)</f>
        <v>0</v>
      </c>
      <c r="CA15" s="31">
        <f>IF(IMPRESSO!AB15&lt;&gt;"",AB15,0)</f>
        <v>0</v>
      </c>
      <c r="CB15" s="31">
        <f>IF(IMPRESSO!AC15&lt;&gt;"",AC15,0)</f>
        <v>0</v>
      </c>
      <c r="CD15" s="1">
        <f t="shared" si="6"/>
        <v>37</v>
      </c>
      <c r="CE15" s="31">
        <f>IF(IMPRESSO!AF15&lt;&gt;"",AF15,0)</f>
        <v>0</v>
      </c>
      <c r="CF15" s="31">
        <f>IF(IMPRESSO!AG15&lt;&gt;"",AG15,0)</f>
        <v>0</v>
      </c>
      <c r="CG15" s="31">
        <f>IF(IMPRESSO!AH15&lt;&gt;"",AH15,0)</f>
        <v>0</v>
      </c>
      <c r="CI15" s="1">
        <f t="shared" si="7"/>
        <v>38</v>
      </c>
      <c r="CJ15" s="31">
        <f>IF(IMPRESSO!AK15&lt;&gt;"",AK15,0)</f>
        <v>0</v>
      </c>
      <c r="CK15" s="31">
        <f>IF(IMPRESSO!AL15&lt;&gt;"",AL15,0)</f>
        <v>0</v>
      </c>
      <c r="CL15" s="31">
        <f>IF(IMPRESSO!AM15&lt;&gt;"",AM15,0)</f>
        <v>0</v>
      </c>
      <c r="CN15" s="1">
        <f t="shared" si="8"/>
        <v>39</v>
      </c>
      <c r="CO15" s="31">
        <f>IF(IMPRESSO!AP15&lt;&gt;"",AP15,0)</f>
        <v>0</v>
      </c>
      <c r="CP15" s="31">
        <f>IF(IMPRESSO!AQ15&lt;&gt;"",AQ15,0)</f>
        <v>0</v>
      </c>
      <c r="CQ15" s="31">
        <f>IF(IMPRESSO!AR15&lt;&gt;"",AR15,0)</f>
        <v>0</v>
      </c>
      <c r="CS15" s="1">
        <f t="shared" si="9"/>
        <v>40</v>
      </c>
      <c r="CT15" s="31">
        <f>IF(IMPRESSO!AU15&lt;&gt;"",AU15,0)</f>
        <v>0</v>
      </c>
      <c r="CU15" s="31">
        <f>IF(IMPRESSO!AV15&lt;&gt;"",AV15,0)</f>
        <v>0</v>
      </c>
      <c r="CV15" s="31">
        <f>IF(IMPRESSO!AW15&lt;&gt;"",AW15,0)</f>
        <v>0</v>
      </c>
      <c r="CZ15" s="111">
        <v>45</v>
      </c>
      <c r="DA15" s="112">
        <v>-100</v>
      </c>
      <c r="DC15" s="111">
        <v>45</v>
      </c>
      <c r="DD15" s="112">
        <v>-100</v>
      </c>
      <c r="DF15" s="111">
        <v>45</v>
      </c>
      <c r="DG15" s="112">
        <v>-100</v>
      </c>
      <c r="DI15" s="111">
        <v>45</v>
      </c>
      <c r="DJ15" s="112">
        <v>-93</v>
      </c>
      <c r="DL15" s="111">
        <v>45</v>
      </c>
      <c r="DM15" s="112">
        <v>-100</v>
      </c>
      <c r="DO15" s="111">
        <v>45</v>
      </c>
      <c r="DP15" s="112">
        <v>-100</v>
      </c>
      <c r="DR15" s="111">
        <v>45</v>
      </c>
      <c r="DS15" s="112">
        <v>-100</v>
      </c>
      <c r="DU15" s="111">
        <v>45</v>
      </c>
      <c r="DV15" s="112">
        <v>-100</v>
      </c>
      <c r="DX15" s="111">
        <v>45</v>
      </c>
      <c r="DY15" s="112">
        <v>-100</v>
      </c>
      <c r="EA15" s="111">
        <v>45</v>
      </c>
      <c r="EB15" s="112">
        <v>-100</v>
      </c>
      <c r="EE15" s="111">
        <v>45</v>
      </c>
      <c r="EF15" s="112">
        <v>-100</v>
      </c>
      <c r="EH15" s="111">
        <v>45</v>
      </c>
      <c r="EI15" s="112">
        <v>-100</v>
      </c>
      <c r="EK15" s="111">
        <v>45</v>
      </c>
      <c r="EL15" s="112">
        <v>-100</v>
      </c>
      <c r="EN15" s="111">
        <v>45</v>
      </c>
      <c r="EO15" s="112">
        <v>-92</v>
      </c>
      <c r="EQ15" s="111">
        <v>45</v>
      </c>
      <c r="ER15" s="112">
        <v>-100</v>
      </c>
      <c r="ET15" s="111">
        <v>45</v>
      </c>
      <c r="EU15" s="112">
        <v>-100</v>
      </c>
      <c r="EW15" s="111">
        <v>45</v>
      </c>
      <c r="EX15" s="112">
        <v>-100</v>
      </c>
      <c r="EZ15" s="111">
        <v>45</v>
      </c>
      <c r="FA15" s="112">
        <v>-100</v>
      </c>
      <c r="FC15" s="111">
        <v>45</v>
      </c>
      <c r="FD15" s="112">
        <v>-100</v>
      </c>
      <c r="FF15" s="111">
        <v>45</v>
      </c>
      <c r="FG15" s="112">
        <v>-100</v>
      </c>
    </row>
    <row r="16" spans="1:163" ht="15" customHeight="1" x14ac:dyDescent="0.2">
      <c r="A16" s="95"/>
      <c r="B16" s="100">
        <v>5</v>
      </c>
      <c r="C16" s="101">
        <v>3</v>
      </c>
      <c r="D16" s="101">
        <v>3</v>
      </c>
      <c r="E16" s="95"/>
      <c r="F16" s="95"/>
      <c r="G16" s="100">
        <v>5</v>
      </c>
      <c r="H16" s="101">
        <v>4</v>
      </c>
      <c r="I16" s="101">
        <v>4</v>
      </c>
      <c r="J16" s="95"/>
      <c r="K16" s="95"/>
      <c r="L16" s="100">
        <v>4</v>
      </c>
      <c r="M16" s="101">
        <v>4</v>
      </c>
      <c r="N16" s="101">
        <v>5</v>
      </c>
      <c r="O16" s="95"/>
      <c r="P16" s="95"/>
      <c r="Q16" s="100">
        <v>2</v>
      </c>
      <c r="R16" s="101">
        <v>4</v>
      </c>
      <c r="S16" s="101">
        <v>6</v>
      </c>
      <c r="T16" s="95"/>
      <c r="U16" s="95"/>
      <c r="V16" s="100">
        <v>6</v>
      </c>
      <c r="W16" s="101">
        <v>4</v>
      </c>
      <c r="X16" s="101">
        <v>4</v>
      </c>
      <c r="Y16" s="95"/>
      <c r="Z16" s="95"/>
      <c r="AA16" s="100">
        <v>4</v>
      </c>
      <c r="AB16" s="101">
        <v>4</v>
      </c>
      <c r="AC16" s="101">
        <v>5</v>
      </c>
      <c r="AD16" s="95"/>
      <c r="AE16" s="95"/>
      <c r="AF16" s="100">
        <v>3</v>
      </c>
      <c r="AG16" s="101">
        <v>4</v>
      </c>
      <c r="AH16" s="101">
        <v>5</v>
      </c>
      <c r="AI16" s="95"/>
      <c r="AJ16" s="95"/>
      <c r="AK16" s="100">
        <v>5</v>
      </c>
      <c r="AL16" s="101">
        <v>4</v>
      </c>
      <c r="AM16" s="101">
        <v>4</v>
      </c>
      <c r="AN16" s="95"/>
      <c r="AO16" s="95"/>
      <c r="AP16" s="100">
        <v>2</v>
      </c>
      <c r="AQ16" s="101">
        <v>3</v>
      </c>
      <c r="AR16" s="101">
        <v>6</v>
      </c>
      <c r="AS16" s="95"/>
      <c r="AU16" s="102">
        <v>6</v>
      </c>
      <c r="AV16" s="103">
        <v>2</v>
      </c>
      <c r="AW16" s="103">
        <v>2</v>
      </c>
      <c r="AZ16" s="1">
        <f t="shared" si="0"/>
        <v>41</v>
      </c>
      <c r="BA16" s="31">
        <f>IF(IMPRESSO!B16&lt;&gt;"",B16,0)</f>
        <v>0</v>
      </c>
      <c r="BB16" s="31">
        <f>IF(IMPRESSO!C16&lt;&gt;"",C16,0)</f>
        <v>0</v>
      </c>
      <c r="BC16" s="31">
        <f>IF(IMPRESSO!D16&lt;&gt;"",D16,0)</f>
        <v>0</v>
      </c>
      <c r="BE16" s="1">
        <f t="shared" si="1"/>
        <v>42</v>
      </c>
      <c r="BF16" s="31">
        <f>IF(IMPRESSO!G16&lt;&gt;"",G16,0)</f>
        <v>0</v>
      </c>
      <c r="BG16" s="31">
        <f>IF(IMPRESSO!H16&lt;&gt;"",H16,0)</f>
        <v>0</v>
      </c>
      <c r="BH16" s="31">
        <f>IF(IMPRESSO!I16&lt;&gt;"",I16,0)</f>
        <v>0</v>
      </c>
      <c r="BJ16" s="1">
        <f t="shared" si="2"/>
        <v>43</v>
      </c>
      <c r="BK16" s="31">
        <f>IF(IMPRESSO!L16&lt;&gt;"",L16,0)</f>
        <v>0</v>
      </c>
      <c r="BL16" s="31">
        <f>IF(IMPRESSO!M16&lt;&gt;"",M16,0)</f>
        <v>0</v>
      </c>
      <c r="BM16" s="31">
        <f>IF(IMPRESSO!N16&lt;&gt;"",N16,0)</f>
        <v>0</v>
      </c>
      <c r="BO16" s="1">
        <f t="shared" si="3"/>
        <v>44</v>
      </c>
      <c r="BP16" s="31">
        <f>IF(IMPRESSO!Q16&lt;&gt;"",Q16,0)</f>
        <v>0</v>
      </c>
      <c r="BQ16" s="31">
        <f>IF(IMPRESSO!R16&lt;&gt;"",R16,0)</f>
        <v>0</v>
      </c>
      <c r="BR16" s="31">
        <f>IF(IMPRESSO!S16&lt;&gt;"",S16,0)</f>
        <v>0</v>
      </c>
      <c r="BT16" s="1">
        <f t="shared" si="4"/>
        <v>45</v>
      </c>
      <c r="BU16" s="31">
        <f>IF(IMPRESSO!V16&lt;&gt;"",V16,0)</f>
        <v>0</v>
      </c>
      <c r="BV16" s="31">
        <f>IF(IMPRESSO!W16&lt;&gt;"",W16,0)</f>
        <v>0</v>
      </c>
      <c r="BW16" s="31">
        <f>IF(IMPRESSO!X16&lt;&gt;"",X16,0)</f>
        <v>0</v>
      </c>
      <c r="BY16" s="1">
        <f t="shared" si="5"/>
        <v>46</v>
      </c>
      <c r="BZ16" s="31">
        <f>IF(IMPRESSO!AA16&lt;&gt;"",AA16,0)</f>
        <v>0</v>
      </c>
      <c r="CA16" s="31">
        <f>IF(IMPRESSO!AB16&lt;&gt;"",AB16,0)</f>
        <v>0</v>
      </c>
      <c r="CB16" s="31">
        <f>IF(IMPRESSO!AC16&lt;&gt;"",AC16,0)</f>
        <v>0</v>
      </c>
      <c r="CD16" s="1">
        <f t="shared" si="6"/>
        <v>47</v>
      </c>
      <c r="CE16" s="31">
        <f>IF(IMPRESSO!AF16&lt;&gt;"",AF16,0)</f>
        <v>0</v>
      </c>
      <c r="CF16" s="31">
        <f>IF(IMPRESSO!AG16&lt;&gt;"",AG16,0)</f>
        <v>0</v>
      </c>
      <c r="CG16" s="31">
        <f>IF(IMPRESSO!AH16&lt;&gt;"",AH16,0)</f>
        <v>0</v>
      </c>
      <c r="CI16" s="1">
        <f t="shared" si="7"/>
        <v>48</v>
      </c>
      <c r="CJ16" s="31">
        <f>IF(IMPRESSO!AK16&lt;&gt;"",AK16,0)</f>
        <v>0</v>
      </c>
      <c r="CK16" s="31">
        <f>IF(IMPRESSO!AL16&lt;&gt;"",AL16,0)</f>
        <v>0</v>
      </c>
      <c r="CL16" s="31">
        <f>IF(IMPRESSO!AM16&lt;&gt;"",AM16,0)</f>
        <v>0</v>
      </c>
      <c r="CN16" s="1">
        <f t="shared" si="8"/>
        <v>49</v>
      </c>
      <c r="CO16" s="31">
        <f>IF(IMPRESSO!AP16&lt;&gt;"",AP16,0)</f>
        <v>0</v>
      </c>
      <c r="CP16" s="31">
        <f>IF(IMPRESSO!AQ16&lt;&gt;"",AQ16,0)</f>
        <v>0</v>
      </c>
      <c r="CQ16" s="31">
        <f>IF(IMPRESSO!AR16&lt;&gt;"",AR16,0)</f>
        <v>0</v>
      </c>
      <c r="CS16" s="1">
        <f t="shared" si="9"/>
        <v>50</v>
      </c>
      <c r="CT16" s="31">
        <f>IF(IMPRESSO!AU16&lt;&gt;"",AU16,0)</f>
        <v>0</v>
      </c>
      <c r="CU16" s="31">
        <f>IF(IMPRESSO!AV16&lt;&gt;"",AV16,0)</f>
        <v>0</v>
      </c>
      <c r="CV16" s="31">
        <f>IF(IMPRESSO!AW16&lt;&gt;"",AW16,0)</f>
        <v>0</v>
      </c>
      <c r="CZ16" s="111">
        <v>46</v>
      </c>
      <c r="DA16" s="112">
        <v>-100</v>
      </c>
      <c r="DC16" s="111">
        <v>46</v>
      </c>
      <c r="DD16" s="112">
        <v>-100</v>
      </c>
      <c r="DF16" s="111">
        <v>46</v>
      </c>
      <c r="DG16" s="112">
        <v>-100</v>
      </c>
      <c r="DI16" s="111">
        <v>46</v>
      </c>
      <c r="DJ16" s="112">
        <v>-92</v>
      </c>
      <c r="DL16" s="111">
        <v>46</v>
      </c>
      <c r="DM16" s="112">
        <v>-100</v>
      </c>
      <c r="DO16" s="111">
        <v>46</v>
      </c>
      <c r="DP16" s="112">
        <v>-100</v>
      </c>
      <c r="DR16" s="111">
        <v>46</v>
      </c>
      <c r="DS16" s="112">
        <v>-100</v>
      </c>
      <c r="DU16" s="111">
        <v>46</v>
      </c>
      <c r="DV16" s="112">
        <v>-100</v>
      </c>
      <c r="DX16" s="111">
        <v>46</v>
      </c>
      <c r="DY16" s="112">
        <v>-100</v>
      </c>
      <c r="EA16" s="111">
        <v>46</v>
      </c>
      <c r="EB16" s="112">
        <v>-100</v>
      </c>
      <c r="EE16" s="111">
        <v>46</v>
      </c>
      <c r="EF16" s="112">
        <v>-100</v>
      </c>
      <c r="EH16" s="111">
        <v>46</v>
      </c>
      <c r="EI16" s="112">
        <v>-100</v>
      </c>
      <c r="EK16" s="111">
        <v>46</v>
      </c>
      <c r="EL16" s="112">
        <v>-100</v>
      </c>
      <c r="EN16" s="111">
        <v>46</v>
      </c>
      <c r="EO16" s="112">
        <v>-90</v>
      </c>
      <c r="EQ16" s="111">
        <v>46</v>
      </c>
      <c r="ER16" s="112">
        <v>-100</v>
      </c>
      <c r="ET16" s="111">
        <v>46</v>
      </c>
      <c r="EU16" s="112">
        <v>-100</v>
      </c>
      <c r="EW16" s="111">
        <v>46</v>
      </c>
      <c r="EX16" s="112">
        <v>-100</v>
      </c>
      <c r="EZ16" s="111">
        <v>46</v>
      </c>
      <c r="FA16" s="112">
        <v>-100</v>
      </c>
      <c r="FC16" s="111">
        <v>46</v>
      </c>
      <c r="FD16" s="112">
        <v>-100</v>
      </c>
      <c r="FF16" s="111">
        <v>46</v>
      </c>
      <c r="FG16" s="112">
        <v>-100</v>
      </c>
    </row>
    <row r="17" spans="1:163" ht="15" customHeight="1" x14ac:dyDescent="0.2">
      <c r="A17" s="95"/>
      <c r="B17" s="100">
        <v>3</v>
      </c>
      <c r="C17" s="101">
        <v>3</v>
      </c>
      <c r="D17" s="101">
        <v>5</v>
      </c>
      <c r="E17" s="95"/>
      <c r="F17" s="95"/>
      <c r="G17" s="100">
        <v>6</v>
      </c>
      <c r="H17" s="101">
        <v>4</v>
      </c>
      <c r="I17" s="101">
        <v>3</v>
      </c>
      <c r="J17" s="95"/>
      <c r="K17" s="95"/>
      <c r="L17" s="100">
        <v>2</v>
      </c>
      <c r="M17" s="101">
        <v>5</v>
      </c>
      <c r="N17" s="101">
        <v>6</v>
      </c>
      <c r="O17" s="95"/>
      <c r="P17" s="95"/>
      <c r="Q17" s="100">
        <v>2</v>
      </c>
      <c r="R17" s="101">
        <v>4</v>
      </c>
      <c r="S17" s="101">
        <v>5</v>
      </c>
      <c r="T17" s="95"/>
      <c r="U17" s="95"/>
      <c r="V17" s="100">
        <v>3</v>
      </c>
      <c r="W17" s="101">
        <v>4</v>
      </c>
      <c r="X17" s="101">
        <v>5</v>
      </c>
      <c r="Y17" s="95"/>
      <c r="Z17" s="95"/>
      <c r="AA17" s="100">
        <v>6</v>
      </c>
      <c r="AB17" s="101">
        <v>4</v>
      </c>
      <c r="AC17" s="101">
        <v>3</v>
      </c>
      <c r="AD17" s="95"/>
      <c r="AE17" s="95"/>
      <c r="AF17" s="100">
        <v>6</v>
      </c>
      <c r="AG17" s="101">
        <v>4</v>
      </c>
      <c r="AH17" s="101">
        <v>4</v>
      </c>
      <c r="AI17" s="95"/>
      <c r="AJ17" s="95"/>
      <c r="AK17" s="100">
        <v>4</v>
      </c>
      <c r="AL17" s="101">
        <v>4</v>
      </c>
      <c r="AM17" s="101">
        <v>5</v>
      </c>
      <c r="AN17" s="95"/>
      <c r="AO17" s="95"/>
      <c r="AP17" s="100">
        <v>4</v>
      </c>
      <c r="AQ17" s="101">
        <v>4</v>
      </c>
      <c r="AR17" s="101">
        <v>3</v>
      </c>
      <c r="AS17" s="95"/>
      <c r="AU17" s="102">
        <v>6</v>
      </c>
      <c r="AV17" s="103">
        <v>3</v>
      </c>
      <c r="AW17" s="103">
        <v>3</v>
      </c>
      <c r="AZ17" s="1">
        <f t="shared" si="0"/>
        <v>51</v>
      </c>
      <c r="BA17" s="31">
        <f>IF(IMPRESSO!B17&lt;&gt;"",B17,0)</f>
        <v>0</v>
      </c>
      <c r="BB17" s="31">
        <f>IF(IMPRESSO!C17&lt;&gt;"",C17,0)</f>
        <v>0</v>
      </c>
      <c r="BC17" s="31">
        <f>IF(IMPRESSO!D17&lt;&gt;"",D17,0)</f>
        <v>0</v>
      </c>
      <c r="BE17" s="1">
        <f t="shared" si="1"/>
        <v>52</v>
      </c>
      <c r="BF17" s="31">
        <f>IF(IMPRESSO!G17&lt;&gt;"",G17,0)</f>
        <v>0</v>
      </c>
      <c r="BG17" s="31">
        <f>IF(IMPRESSO!H17&lt;&gt;"",H17,0)</f>
        <v>0</v>
      </c>
      <c r="BH17" s="31">
        <f>IF(IMPRESSO!I17&lt;&gt;"",I17,0)</f>
        <v>0</v>
      </c>
      <c r="BJ17" s="1">
        <f t="shared" si="2"/>
        <v>53</v>
      </c>
      <c r="BK17" s="31">
        <f>IF(IMPRESSO!L17&lt;&gt;"",L17,0)</f>
        <v>0</v>
      </c>
      <c r="BL17" s="31">
        <f>IF(IMPRESSO!M17&lt;&gt;"",M17,0)</f>
        <v>0</v>
      </c>
      <c r="BM17" s="31">
        <f>IF(IMPRESSO!N17&lt;&gt;"",N17,0)</f>
        <v>0</v>
      </c>
      <c r="BO17" s="1">
        <f t="shared" si="3"/>
        <v>54</v>
      </c>
      <c r="BP17" s="31">
        <f>IF(IMPRESSO!Q17&lt;&gt;"",Q17,0)</f>
        <v>0</v>
      </c>
      <c r="BQ17" s="31">
        <f>IF(IMPRESSO!R17&lt;&gt;"",R17,0)</f>
        <v>0</v>
      </c>
      <c r="BR17" s="31">
        <f>IF(IMPRESSO!S17&lt;&gt;"",S17,0)</f>
        <v>0</v>
      </c>
      <c r="BT17" s="1">
        <f t="shared" si="4"/>
        <v>55</v>
      </c>
      <c r="BU17" s="31">
        <f>IF(IMPRESSO!V17&lt;&gt;"",V17,0)</f>
        <v>0</v>
      </c>
      <c r="BV17" s="31">
        <f>IF(IMPRESSO!W17&lt;&gt;"",W17,0)</f>
        <v>0</v>
      </c>
      <c r="BW17" s="31">
        <f>IF(IMPRESSO!X17&lt;&gt;"",X17,0)</f>
        <v>0</v>
      </c>
      <c r="BY17" s="1">
        <f t="shared" si="5"/>
        <v>56</v>
      </c>
      <c r="BZ17" s="31">
        <f>IF(IMPRESSO!AA17&lt;&gt;"",AA17,0)</f>
        <v>0</v>
      </c>
      <c r="CA17" s="31">
        <f>IF(IMPRESSO!AB17&lt;&gt;"",AB17,0)</f>
        <v>0</v>
      </c>
      <c r="CB17" s="31">
        <f>IF(IMPRESSO!AC17&lt;&gt;"",AC17,0)</f>
        <v>0</v>
      </c>
      <c r="CD17" s="1">
        <f t="shared" si="6"/>
        <v>57</v>
      </c>
      <c r="CE17" s="31">
        <f>IF(IMPRESSO!AF17&lt;&gt;"",AF17,0)</f>
        <v>0</v>
      </c>
      <c r="CF17" s="31">
        <f>IF(IMPRESSO!AG17&lt;&gt;"",AG17,0)</f>
        <v>0</v>
      </c>
      <c r="CG17" s="31">
        <f>IF(IMPRESSO!AH17&lt;&gt;"",AH17,0)</f>
        <v>0</v>
      </c>
      <c r="CI17" s="1">
        <f t="shared" si="7"/>
        <v>58</v>
      </c>
      <c r="CJ17" s="31">
        <f>IF(IMPRESSO!AK17&lt;&gt;"",AK17,0)</f>
        <v>0</v>
      </c>
      <c r="CK17" s="31">
        <f>IF(IMPRESSO!AL17&lt;&gt;"",AL17,0)</f>
        <v>0</v>
      </c>
      <c r="CL17" s="31">
        <f>IF(IMPRESSO!AM17&lt;&gt;"",AM17,0)</f>
        <v>0</v>
      </c>
      <c r="CN17" s="1">
        <f t="shared" si="8"/>
        <v>59</v>
      </c>
      <c r="CO17" s="31">
        <f>IF(IMPRESSO!AP17&lt;&gt;"",AP17,0)</f>
        <v>0</v>
      </c>
      <c r="CP17" s="31">
        <f>IF(IMPRESSO!AQ17&lt;&gt;"",AQ17,0)</f>
        <v>0</v>
      </c>
      <c r="CQ17" s="31">
        <f>IF(IMPRESSO!AR17&lt;&gt;"",AR17,0)</f>
        <v>0</v>
      </c>
      <c r="CS17" s="1">
        <f t="shared" si="9"/>
        <v>60</v>
      </c>
      <c r="CT17" s="31">
        <f>IF(IMPRESSO!AU17&lt;&gt;"",AU17,0)</f>
        <v>0</v>
      </c>
      <c r="CU17" s="31">
        <f>IF(IMPRESSO!AV17&lt;&gt;"",AV17,0)</f>
        <v>0</v>
      </c>
      <c r="CV17" s="31">
        <f>IF(IMPRESSO!AW17&lt;&gt;"",AW17,0)</f>
        <v>0</v>
      </c>
      <c r="CZ17" s="111">
        <v>47</v>
      </c>
      <c r="DA17" s="112">
        <v>-100</v>
      </c>
      <c r="DC17" s="111">
        <v>47</v>
      </c>
      <c r="DD17" s="112">
        <v>-100</v>
      </c>
      <c r="DF17" s="111">
        <v>47</v>
      </c>
      <c r="DG17" s="112">
        <v>-100</v>
      </c>
      <c r="DI17" s="111">
        <v>47</v>
      </c>
      <c r="DJ17" s="112">
        <v>-90</v>
      </c>
      <c r="DL17" s="111">
        <v>47</v>
      </c>
      <c r="DM17" s="112">
        <v>-100</v>
      </c>
      <c r="DO17" s="111">
        <v>47</v>
      </c>
      <c r="DP17" s="112">
        <v>-100</v>
      </c>
      <c r="DR17" s="111">
        <v>47</v>
      </c>
      <c r="DS17" s="112">
        <v>-100</v>
      </c>
      <c r="DU17" s="111">
        <v>47</v>
      </c>
      <c r="DV17" s="112">
        <v>-100</v>
      </c>
      <c r="DX17" s="111">
        <v>47</v>
      </c>
      <c r="DY17" s="112">
        <v>-100</v>
      </c>
      <c r="EA17" s="111">
        <v>47</v>
      </c>
      <c r="EB17" s="112">
        <v>-100</v>
      </c>
      <c r="EE17" s="111">
        <v>47</v>
      </c>
      <c r="EF17" s="112">
        <v>-100</v>
      </c>
      <c r="EH17" s="111">
        <v>47</v>
      </c>
      <c r="EI17" s="112">
        <v>-100</v>
      </c>
      <c r="EK17" s="111">
        <v>47</v>
      </c>
      <c r="EL17" s="112">
        <v>-100</v>
      </c>
      <c r="EN17" s="111">
        <v>47</v>
      </c>
      <c r="EO17" s="112">
        <v>-86</v>
      </c>
      <c r="EQ17" s="111">
        <v>47</v>
      </c>
      <c r="ER17" s="112">
        <v>-100</v>
      </c>
      <c r="ET17" s="111">
        <v>47</v>
      </c>
      <c r="EU17" s="112">
        <v>-100</v>
      </c>
      <c r="EW17" s="111">
        <v>47</v>
      </c>
      <c r="EX17" s="112">
        <v>-100</v>
      </c>
      <c r="EZ17" s="111">
        <v>47</v>
      </c>
      <c r="FA17" s="112">
        <v>-100</v>
      </c>
      <c r="FC17" s="111">
        <v>47</v>
      </c>
      <c r="FD17" s="112">
        <v>-100</v>
      </c>
      <c r="FF17" s="111">
        <v>47</v>
      </c>
      <c r="FG17" s="112">
        <v>-100</v>
      </c>
    </row>
    <row r="18" spans="1:163" ht="15" customHeight="1" x14ac:dyDescent="0.2">
      <c r="A18" s="95"/>
      <c r="B18" s="100">
        <v>3</v>
      </c>
      <c r="C18" s="101">
        <v>4</v>
      </c>
      <c r="D18" s="101">
        <v>4</v>
      </c>
      <c r="E18" s="95"/>
      <c r="F18" s="95"/>
      <c r="G18" s="100">
        <v>3</v>
      </c>
      <c r="H18" s="101">
        <v>5</v>
      </c>
      <c r="I18" s="101">
        <v>6</v>
      </c>
      <c r="J18" s="95"/>
      <c r="K18" s="95"/>
      <c r="L18" s="100">
        <v>3</v>
      </c>
      <c r="M18" s="101">
        <v>4</v>
      </c>
      <c r="N18" s="101">
        <v>6</v>
      </c>
      <c r="O18" s="95"/>
      <c r="P18" s="95"/>
      <c r="Q18" s="100">
        <v>2</v>
      </c>
      <c r="R18" s="101">
        <v>4</v>
      </c>
      <c r="S18" s="101">
        <v>5</v>
      </c>
      <c r="T18" s="95"/>
      <c r="U18" s="95"/>
      <c r="V18" s="100">
        <v>5</v>
      </c>
      <c r="W18" s="101">
        <v>4</v>
      </c>
      <c r="X18" s="101">
        <v>2</v>
      </c>
      <c r="Y18" s="95"/>
      <c r="Z18" s="95"/>
      <c r="AA18" s="100">
        <v>3</v>
      </c>
      <c r="AB18" s="101">
        <v>4</v>
      </c>
      <c r="AC18" s="101">
        <v>4</v>
      </c>
      <c r="AD18" s="95"/>
      <c r="AE18" s="95"/>
      <c r="AF18" s="100">
        <v>2</v>
      </c>
      <c r="AG18" s="101">
        <v>5</v>
      </c>
      <c r="AH18" s="101">
        <v>6</v>
      </c>
      <c r="AI18" s="95"/>
      <c r="AJ18" s="95"/>
      <c r="AK18" s="100">
        <v>2</v>
      </c>
      <c r="AL18" s="101">
        <v>4</v>
      </c>
      <c r="AM18" s="101">
        <v>6</v>
      </c>
      <c r="AN18" s="95"/>
      <c r="AO18" s="95"/>
      <c r="AP18" s="100">
        <v>6</v>
      </c>
      <c r="AQ18" s="101">
        <v>3</v>
      </c>
      <c r="AR18" s="101">
        <v>3</v>
      </c>
      <c r="AS18" s="95"/>
      <c r="AU18" s="102">
        <v>5</v>
      </c>
      <c r="AV18" s="103">
        <v>3</v>
      </c>
      <c r="AW18" s="103">
        <v>3</v>
      </c>
      <c r="AZ18" s="1">
        <f t="shared" si="0"/>
        <v>61</v>
      </c>
      <c r="BA18" s="31">
        <f>IF(IMPRESSO!B18&lt;&gt;"",B18,0)</f>
        <v>0</v>
      </c>
      <c r="BB18" s="31">
        <f>IF(IMPRESSO!C18&lt;&gt;"",C18,0)</f>
        <v>0</v>
      </c>
      <c r="BC18" s="31">
        <f>IF(IMPRESSO!D18&lt;&gt;"",D18,0)</f>
        <v>0</v>
      </c>
      <c r="BE18" s="1">
        <f t="shared" si="1"/>
        <v>62</v>
      </c>
      <c r="BF18" s="31">
        <f>IF(IMPRESSO!G18&lt;&gt;"",G18,0)</f>
        <v>0</v>
      </c>
      <c r="BG18" s="31">
        <f>IF(IMPRESSO!H18&lt;&gt;"",H18,0)</f>
        <v>0</v>
      </c>
      <c r="BH18" s="31">
        <f>IF(IMPRESSO!I18&lt;&gt;"",I18,0)</f>
        <v>0</v>
      </c>
      <c r="BJ18" s="1">
        <f t="shared" si="2"/>
        <v>63</v>
      </c>
      <c r="BK18" s="31">
        <f>IF(IMPRESSO!L18&lt;&gt;"",L18,0)</f>
        <v>0</v>
      </c>
      <c r="BL18" s="31">
        <f>IF(IMPRESSO!M18&lt;&gt;"",M18,0)</f>
        <v>0</v>
      </c>
      <c r="BM18" s="31">
        <f>IF(IMPRESSO!N18&lt;&gt;"",N18,0)</f>
        <v>0</v>
      </c>
      <c r="BO18" s="1">
        <f t="shared" si="3"/>
        <v>64</v>
      </c>
      <c r="BP18" s="31">
        <f>IF(IMPRESSO!Q18&lt;&gt;"",Q18,0)</f>
        <v>0</v>
      </c>
      <c r="BQ18" s="31">
        <f>IF(IMPRESSO!R18&lt;&gt;"",R18,0)</f>
        <v>0</v>
      </c>
      <c r="BR18" s="31">
        <f>IF(IMPRESSO!S18&lt;&gt;"",S18,0)</f>
        <v>0</v>
      </c>
      <c r="BT18" s="1">
        <f t="shared" si="4"/>
        <v>65</v>
      </c>
      <c r="BU18" s="31">
        <f>IF(IMPRESSO!V18&lt;&gt;"",V18,0)</f>
        <v>0</v>
      </c>
      <c r="BV18" s="31">
        <f>IF(IMPRESSO!W18&lt;&gt;"",W18,0)</f>
        <v>0</v>
      </c>
      <c r="BW18" s="31">
        <f>IF(IMPRESSO!X18&lt;&gt;"",X18,0)</f>
        <v>0</v>
      </c>
      <c r="BY18" s="1">
        <f t="shared" si="5"/>
        <v>66</v>
      </c>
      <c r="BZ18" s="31">
        <f>IF(IMPRESSO!AA18&lt;&gt;"",AA18,0)</f>
        <v>0</v>
      </c>
      <c r="CA18" s="31">
        <f>IF(IMPRESSO!AB18&lt;&gt;"",AB18,0)</f>
        <v>0</v>
      </c>
      <c r="CB18" s="31">
        <f>IF(IMPRESSO!AC18&lt;&gt;"",AC18,0)</f>
        <v>0</v>
      </c>
      <c r="CD18" s="1">
        <f t="shared" si="6"/>
        <v>67</v>
      </c>
      <c r="CE18" s="31">
        <f>IF(IMPRESSO!AF18&lt;&gt;"",AF18,0)</f>
        <v>0</v>
      </c>
      <c r="CF18" s="31">
        <f>IF(IMPRESSO!AG18&lt;&gt;"",AG18,0)</f>
        <v>0</v>
      </c>
      <c r="CG18" s="31">
        <f>IF(IMPRESSO!AH18&lt;&gt;"",AH18,0)</f>
        <v>0</v>
      </c>
      <c r="CI18" s="1">
        <f t="shared" si="7"/>
        <v>68</v>
      </c>
      <c r="CJ18" s="31">
        <f>IF(IMPRESSO!AK18&lt;&gt;"",AK18,0)</f>
        <v>0</v>
      </c>
      <c r="CK18" s="31">
        <f>IF(IMPRESSO!AL18&lt;&gt;"",AL18,0)</f>
        <v>0</v>
      </c>
      <c r="CL18" s="31">
        <f>IF(IMPRESSO!AM18&lt;&gt;"",AM18,0)</f>
        <v>0</v>
      </c>
      <c r="CN18" s="1">
        <f t="shared" si="8"/>
        <v>69</v>
      </c>
      <c r="CO18" s="31">
        <f>IF(IMPRESSO!AP18&lt;&gt;"",AP18,0)</f>
        <v>0</v>
      </c>
      <c r="CP18" s="31">
        <f>IF(IMPRESSO!AQ18&lt;&gt;"",AQ18,0)</f>
        <v>0</v>
      </c>
      <c r="CQ18" s="31">
        <f>IF(IMPRESSO!AR18&lt;&gt;"",AR18,0)</f>
        <v>0</v>
      </c>
      <c r="CS18" s="1">
        <f t="shared" si="9"/>
        <v>70</v>
      </c>
      <c r="CT18" s="31">
        <f>IF(IMPRESSO!AU18&lt;&gt;"",AU18,0)</f>
        <v>0</v>
      </c>
      <c r="CU18" s="31">
        <f>IF(IMPRESSO!AV18&lt;&gt;"",AV18,0)</f>
        <v>0</v>
      </c>
      <c r="CV18" s="31">
        <f>IF(IMPRESSO!AW18&lt;&gt;"",AW18,0)</f>
        <v>0</v>
      </c>
      <c r="CZ18" s="111">
        <v>48</v>
      </c>
      <c r="DA18" s="112">
        <v>-100</v>
      </c>
      <c r="DC18" s="111">
        <v>48</v>
      </c>
      <c r="DD18" s="112">
        <v>-100</v>
      </c>
      <c r="DF18" s="111">
        <v>48</v>
      </c>
      <c r="DG18" s="112">
        <v>-100</v>
      </c>
      <c r="DI18" s="111">
        <v>48</v>
      </c>
      <c r="DJ18" s="112">
        <v>-86</v>
      </c>
      <c r="DL18" s="111">
        <v>48</v>
      </c>
      <c r="DM18" s="112">
        <v>-100</v>
      </c>
      <c r="DO18" s="111">
        <v>48</v>
      </c>
      <c r="DP18" s="112">
        <v>-100</v>
      </c>
      <c r="DR18" s="111">
        <v>48</v>
      </c>
      <c r="DS18" s="112">
        <v>-100</v>
      </c>
      <c r="DU18" s="111">
        <v>48</v>
      </c>
      <c r="DV18" s="112">
        <v>-100</v>
      </c>
      <c r="DX18" s="111">
        <v>48</v>
      </c>
      <c r="DY18" s="112">
        <v>-100</v>
      </c>
      <c r="EA18" s="111">
        <v>48</v>
      </c>
      <c r="EB18" s="112">
        <v>-100</v>
      </c>
      <c r="EE18" s="111">
        <v>48</v>
      </c>
      <c r="EF18" s="112">
        <v>-100</v>
      </c>
      <c r="EH18" s="111">
        <v>48</v>
      </c>
      <c r="EI18" s="112">
        <v>-100</v>
      </c>
      <c r="EK18" s="111">
        <v>48</v>
      </c>
      <c r="EL18" s="112">
        <v>-100</v>
      </c>
      <c r="EN18" s="111">
        <v>48</v>
      </c>
      <c r="EO18" s="112">
        <v>-82</v>
      </c>
      <c r="EQ18" s="111">
        <v>48</v>
      </c>
      <c r="ER18" s="112">
        <v>-100</v>
      </c>
      <c r="ET18" s="111">
        <v>48</v>
      </c>
      <c r="EU18" s="112">
        <v>-100</v>
      </c>
      <c r="EW18" s="111">
        <v>48</v>
      </c>
      <c r="EX18" s="112">
        <v>-100</v>
      </c>
      <c r="EZ18" s="111">
        <v>48</v>
      </c>
      <c r="FA18" s="112">
        <v>-100</v>
      </c>
      <c r="FC18" s="111">
        <v>48</v>
      </c>
      <c r="FD18" s="112">
        <v>-100</v>
      </c>
      <c r="FF18" s="111">
        <v>48</v>
      </c>
      <c r="FG18" s="112">
        <v>-100</v>
      </c>
    </row>
    <row r="19" spans="1:163" ht="15" customHeight="1" x14ac:dyDescent="0.2">
      <c r="A19" s="95"/>
      <c r="B19" s="100">
        <v>6</v>
      </c>
      <c r="C19" s="101">
        <v>3</v>
      </c>
      <c r="D19" s="101">
        <v>3</v>
      </c>
      <c r="E19" s="95"/>
      <c r="F19" s="95"/>
      <c r="G19" s="100">
        <v>2</v>
      </c>
      <c r="H19" s="101">
        <v>5</v>
      </c>
      <c r="I19" s="101">
        <v>6</v>
      </c>
      <c r="J19" s="95"/>
      <c r="K19" s="95"/>
      <c r="L19" s="100">
        <v>5</v>
      </c>
      <c r="M19" s="101">
        <v>3</v>
      </c>
      <c r="N19" s="101">
        <v>3</v>
      </c>
      <c r="O19" s="95"/>
      <c r="P19" s="95"/>
      <c r="Q19" s="100">
        <v>1</v>
      </c>
      <c r="R19" s="101">
        <v>3</v>
      </c>
      <c r="S19" s="101">
        <v>6</v>
      </c>
      <c r="T19" s="95"/>
      <c r="U19" s="95"/>
      <c r="V19" s="100">
        <v>4</v>
      </c>
      <c r="W19" s="101">
        <v>4</v>
      </c>
      <c r="X19" s="101">
        <v>5</v>
      </c>
      <c r="Y19" s="95"/>
      <c r="Z19" s="95"/>
      <c r="AA19" s="100">
        <v>5</v>
      </c>
      <c r="AB19" s="101">
        <v>4</v>
      </c>
      <c r="AC19" s="101">
        <v>3</v>
      </c>
      <c r="AD19" s="95"/>
      <c r="AE19" s="95"/>
      <c r="AF19" s="100">
        <v>2</v>
      </c>
      <c r="AG19" s="101">
        <v>5</v>
      </c>
      <c r="AH19" s="101">
        <v>6</v>
      </c>
      <c r="AI19" s="95"/>
      <c r="AJ19" s="95"/>
      <c r="AK19" s="100">
        <v>6</v>
      </c>
      <c r="AL19" s="101">
        <v>3</v>
      </c>
      <c r="AM19" s="101">
        <v>3</v>
      </c>
      <c r="AN19" s="95"/>
      <c r="AO19" s="95"/>
      <c r="AP19" s="100">
        <v>3</v>
      </c>
      <c r="AQ19" s="101">
        <v>3</v>
      </c>
      <c r="AR19" s="101">
        <v>5</v>
      </c>
      <c r="AS19" s="95"/>
      <c r="AU19" s="102">
        <v>6</v>
      </c>
      <c r="AV19" s="103">
        <v>2</v>
      </c>
      <c r="AW19" s="103">
        <v>2</v>
      </c>
      <c r="AZ19" s="1">
        <f t="shared" si="0"/>
        <v>71</v>
      </c>
      <c r="BA19" s="31">
        <f>IF(IMPRESSO!B19&lt;&gt;"",B19,0)</f>
        <v>0</v>
      </c>
      <c r="BB19" s="31">
        <f>IF(IMPRESSO!C19&lt;&gt;"",C19,0)</f>
        <v>0</v>
      </c>
      <c r="BC19" s="31">
        <f>IF(IMPRESSO!D19&lt;&gt;"",D19,0)</f>
        <v>0</v>
      </c>
      <c r="BE19" s="1">
        <f t="shared" si="1"/>
        <v>72</v>
      </c>
      <c r="BF19" s="31">
        <f>IF(IMPRESSO!G19&lt;&gt;"",G19,0)</f>
        <v>0</v>
      </c>
      <c r="BG19" s="31">
        <f>IF(IMPRESSO!H19&lt;&gt;"",H19,0)</f>
        <v>0</v>
      </c>
      <c r="BH19" s="31">
        <f>IF(IMPRESSO!I19&lt;&gt;"",I19,0)</f>
        <v>0</v>
      </c>
      <c r="BJ19" s="1">
        <f t="shared" si="2"/>
        <v>73</v>
      </c>
      <c r="BK19" s="31">
        <f>IF(IMPRESSO!L19&lt;&gt;"",L19,0)</f>
        <v>0</v>
      </c>
      <c r="BL19" s="31">
        <f>IF(IMPRESSO!M19&lt;&gt;"",M19,0)</f>
        <v>0</v>
      </c>
      <c r="BM19" s="31">
        <f>IF(IMPRESSO!N19&lt;&gt;"",N19,0)</f>
        <v>0</v>
      </c>
      <c r="BO19" s="1">
        <f t="shared" si="3"/>
        <v>74</v>
      </c>
      <c r="BP19" s="31">
        <f>IF(IMPRESSO!Q19&lt;&gt;"",Q19,0)</f>
        <v>0</v>
      </c>
      <c r="BQ19" s="31">
        <f>IF(IMPRESSO!R19&lt;&gt;"",R19,0)</f>
        <v>0</v>
      </c>
      <c r="BR19" s="31">
        <f>IF(IMPRESSO!S19&lt;&gt;"",S19,0)</f>
        <v>0</v>
      </c>
      <c r="BT19" s="1">
        <f t="shared" si="4"/>
        <v>75</v>
      </c>
      <c r="BU19" s="31">
        <f>IF(IMPRESSO!V19&lt;&gt;"",V19,0)</f>
        <v>0</v>
      </c>
      <c r="BV19" s="31">
        <f>IF(IMPRESSO!W19&lt;&gt;"",W19,0)</f>
        <v>0</v>
      </c>
      <c r="BW19" s="31">
        <f>IF(IMPRESSO!X19&lt;&gt;"",X19,0)</f>
        <v>0</v>
      </c>
      <c r="BY19" s="1">
        <f t="shared" si="5"/>
        <v>76</v>
      </c>
      <c r="BZ19" s="31">
        <f>IF(IMPRESSO!AA19&lt;&gt;"",AA19,0)</f>
        <v>0</v>
      </c>
      <c r="CA19" s="31">
        <f>IF(IMPRESSO!AB19&lt;&gt;"",AB19,0)</f>
        <v>0</v>
      </c>
      <c r="CB19" s="31">
        <f>IF(IMPRESSO!AC19&lt;&gt;"",AC19,0)</f>
        <v>0</v>
      </c>
      <c r="CD19" s="1">
        <f t="shared" si="6"/>
        <v>77</v>
      </c>
      <c r="CE19" s="31">
        <f>IF(IMPRESSO!AF19&lt;&gt;"",AF19,0)</f>
        <v>0</v>
      </c>
      <c r="CF19" s="31">
        <f>IF(IMPRESSO!AG19&lt;&gt;"",AG19,0)</f>
        <v>0</v>
      </c>
      <c r="CG19" s="31">
        <f>IF(IMPRESSO!AH19&lt;&gt;"",AH19,0)</f>
        <v>0</v>
      </c>
      <c r="CI19" s="1">
        <f t="shared" si="7"/>
        <v>78</v>
      </c>
      <c r="CJ19" s="31">
        <f>IF(IMPRESSO!AK19&lt;&gt;"",AK19,0)</f>
        <v>0</v>
      </c>
      <c r="CK19" s="31">
        <f>IF(IMPRESSO!AL19&lt;&gt;"",AL19,0)</f>
        <v>0</v>
      </c>
      <c r="CL19" s="31">
        <f>IF(IMPRESSO!AM19&lt;&gt;"",AM19,0)</f>
        <v>0</v>
      </c>
      <c r="CN19" s="1">
        <f t="shared" si="8"/>
        <v>79</v>
      </c>
      <c r="CO19" s="31">
        <f>IF(IMPRESSO!AP19&lt;&gt;"",AP19,0)</f>
        <v>0</v>
      </c>
      <c r="CP19" s="31">
        <f>IF(IMPRESSO!AQ19&lt;&gt;"",AQ19,0)</f>
        <v>0</v>
      </c>
      <c r="CQ19" s="31">
        <f>IF(IMPRESSO!AR19&lt;&gt;"",AR19,0)</f>
        <v>0</v>
      </c>
      <c r="CS19" s="1">
        <f t="shared" si="9"/>
        <v>80</v>
      </c>
      <c r="CT19" s="31">
        <f>IF(IMPRESSO!AU19&lt;&gt;"",AU19,0)</f>
        <v>0</v>
      </c>
      <c r="CU19" s="31">
        <f>IF(IMPRESSO!AV19&lt;&gt;"",AV19,0)</f>
        <v>0</v>
      </c>
      <c r="CV19" s="31">
        <f>IF(IMPRESSO!AW19&lt;&gt;"",AW19,0)</f>
        <v>0</v>
      </c>
      <c r="CZ19" s="111">
        <v>49</v>
      </c>
      <c r="DA19" s="112">
        <v>-100</v>
      </c>
      <c r="DC19" s="111">
        <v>49</v>
      </c>
      <c r="DD19" s="112">
        <v>-100</v>
      </c>
      <c r="DF19" s="111">
        <v>49</v>
      </c>
      <c r="DG19" s="112">
        <v>-100</v>
      </c>
      <c r="DI19" s="111">
        <v>49</v>
      </c>
      <c r="DJ19" s="112">
        <v>-82</v>
      </c>
      <c r="DL19" s="111">
        <v>49</v>
      </c>
      <c r="DM19" s="112">
        <v>-100</v>
      </c>
      <c r="DO19" s="111">
        <v>49</v>
      </c>
      <c r="DP19" s="112">
        <v>-100</v>
      </c>
      <c r="DR19" s="111">
        <v>49</v>
      </c>
      <c r="DS19" s="112">
        <v>-100</v>
      </c>
      <c r="DU19" s="111">
        <v>49</v>
      </c>
      <c r="DV19" s="112">
        <v>-100</v>
      </c>
      <c r="DX19" s="111">
        <v>49</v>
      </c>
      <c r="DY19" s="112">
        <v>-100</v>
      </c>
      <c r="EA19" s="111">
        <v>49</v>
      </c>
      <c r="EB19" s="112">
        <v>-100</v>
      </c>
      <c r="EE19" s="111">
        <v>49</v>
      </c>
      <c r="EF19" s="112">
        <v>-100</v>
      </c>
      <c r="EH19" s="111">
        <v>49</v>
      </c>
      <c r="EI19" s="112">
        <v>-100</v>
      </c>
      <c r="EK19" s="111">
        <v>49</v>
      </c>
      <c r="EL19" s="112">
        <v>-100</v>
      </c>
      <c r="EN19" s="111">
        <v>49</v>
      </c>
      <c r="EO19" s="112">
        <v>-80</v>
      </c>
      <c r="EQ19" s="111">
        <v>49</v>
      </c>
      <c r="ER19" s="112">
        <v>-100</v>
      </c>
      <c r="ET19" s="111">
        <v>49</v>
      </c>
      <c r="EU19" s="112">
        <v>-100</v>
      </c>
      <c r="EW19" s="111">
        <v>49</v>
      </c>
      <c r="EX19" s="112">
        <v>-100</v>
      </c>
      <c r="EZ19" s="111">
        <v>49</v>
      </c>
      <c r="FA19" s="112">
        <v>-100</v>
      </c>
      <c r="FC19" s="111">
        <v>49</v>
      </c>
      <c r="FD19" s="112">
        <v>-100</v>
      </c>
      <c r="FF19" s="111">
        <v>49</v>
      </c>
      <c r="FG19" s="112">
        <v>-100</v>
      </c>
    </row>
    <row r="20" spans="1:163" ht="15" customHeight="1" x14ac:dyDescent="0.2">
      <c r="A20" s="95"/>
      <c r="B20" s="100">
        <v>3</v>
      </c>
      <c r="C20" s="101">
        <v>3</v>
      </c>
      <c r="D20" s="101">
        <v>6</v>
      </c>
      <c r="E20" s="95"/>
      <c r="F20" s="95"/>
      <c r="G20" s="100">
        <v>5</v>
      </c>
      <c r="H20" s="101">
        <v>4</v>
      </c>
      <c r="I20" s="101">
        <v>4</v>
      </c>
      <c r="J20" s="95"/>
      <c r="K20" s="95"/>
      <c r="L20" s="100">
        <v>6</v>
      </c>
      <c r="M20" s="101">
        <v>3</v>
      </c>
      <c r="N20" s="101">
        <v>3</v>
      </c>
      <c r="O20" s="95"/>
      <c r="P20" s="95"/>
      <c r="Q20" s="100">
        <v>2</v>
      </c>
      <c r="R20" s="101">
        <v>3</v>
      </c>
      <c r="S20" s="101">
        <v>5</v>
      </c>
      <c r="T20" s="95"/>
      <c r="U20" s="95"/>
      <c r="V20" s="100">
        <v>6</v>
      </c>
      <c r="W20" s="101">
        <v>3</v>
      </c>
      <c r="X20" s="101">
        <v>3</v>
      </c>
      <c r="Y20" s="95"/>
      <c r="Z20" s="95"/>
      <c r="AA20" s="100">
        <v>4</v>
      </c>
      <c r="AB20" s="101">
        <v>4</v>
      </c>
      <c r="AC20" s="101">
        <v>6</v>
      </c>
      <c r="AD20" s="95"/>
      <c r="AE20" s="95"/>
      <c r="AF20" s="100">
        <v>3</v>
      </c>
      <c r="AG20" s="101">
        <v>4</v>
      </c>
      <c r="AH20" s="101">
        <v>6</v>
      </c>
      <c r="AI20" s="95"/>
      <c r="AJ20" s="95"/>
      <c r="AK20" s="100">
        <v>6</v>
      </c>
      <c r="AL20" s="101">
        <v>4</v>
      </c>
      <c r="AM20" s="101">
        <v>3</v>
      </c>
      <c r="AN20" s="95"/>
      <c r="AO20" s="95"/>
      <c r="AP20" s="100">
        <v>6</v>
      </c>
      <c r="AQ20" s="101">
        <v>2</v>
      </c>
      <c r="AR20" s="101">
        <v>2</v>
      </c>
      <c r="AS20" s="95"/>
      <c r="AU20" s="102">
        <v>2</v>
      </c>
      <c r="AV20" s="103">
        <v>3</v>
      </c>
      <c r="AW20" s="103">
        <v>6</v>
      </c>
      <c r="AZ20" s="1">
        <f t="shared" si="0"/>
        <v>81</v>
      </c>
      <c r="BA20" s="31">
        <f>IF(IMPRESSO!B20&lt;&gt;"",B20,0)</f>
        <v>0</v>
      </c>
      <c r="BB20" s="31">
        <f>IF(IMPRESSO!C20&lt;&gt;"",C20,0)</f>
        <v>0</v>
      </c>
      <c r="BC20" s="31">
        <f>IF(IMPRESSO!D20&lt;&gt;"",D20,0)</f>
        <v>0</v>
      </c>
      <c r="BE20" s="1">
        <f t="shared" si="1"/>
        <v>82</v>
      </c>
      <c r="BF20" s="31">
        <f>IF(IMPRESSO!G20&lt;&gt;"",G20,0)</f>
        <v>0</v>
      </c>
      <c r="BG20" s="31">
        <f>IF(IMPRESSO!H20&lt;&gt;"",H20,0)</f>
        <v>0</v>
      </c>
      <c r="BH20" s="31">
        <f>IF(IMPRESSO!I20&lt;&gt;"",I20,0)</f>
        <v>0</v>
      </c>
      <c r="BJ20" s="1">
        <f t="shared" si="2"/>
        <v>83</v>
      </c>
      <c r="BK20" s="31">
        <f>IF(IMPRESSO!L20&lt;&gt;"",L20,0)</f>
        <v>0</v>
      </c>
      <c r="BL20" s="31">
        <f>IF(IMPRESSO!M20&lt;&gt;"",M20,0)</f>
        <v>0</v>
      </c>
      <c r="BM20" s="31">
        <f>IF(IMPRESSO!N20&lt;&gt;"",N20,0)</f>
        <v>0</v>
      </c>
      <c r="BO20" s="1">
        <f t="shared" si="3"/>
        <v>84</v>
      </c>
      <c r="BP20" s="31">
        <f>IF(IMPRESSO!Q20&lt;&gt;"",Q20,0)</f>
        <v>0</v>
      </c>
      <c r="BQ20" s="31">
        <f>IF(IMPRESSO!R20&lt;&gt;"",R20,0)</f>
        <v>0</v>
      </c>
      <c r="BR20" s="31">
        <f>IF(IMPRESSO!S20&lt;&gt;"",S20,0)</f>
        <v>0</v>
      </c>
      <c r="BT20" s="1">
        <f t="shared" si="4"/>
        <v>85</v>
      </c>
      <c r="BU20" s="31">
        <f>IF(IMPRESSO!V20&lt;&gt;"",V20,0)</f>
        <v>0</v>
      </c>
      <c r="BV20" s="31">
        <f>IF(IMPRESSO!W20&lt;&gt;"",W20,0)</f>
        <v>0</v>
      </c>
      <c r="BW20" s="31">
        <f>IF(IMPRESSO!X20&lt;&gt;"",X20,0)</f>
        <v>0</v>
      </c>
      <c r="BY20" s="1">
        <f t="shared" si="5"/>
        <v>86</v>
      </c>
      <c r="BZ20" s="31">
        <f>IF(IMPRESSO!AA20&lt;&gt;"",AA20,0)</f>
        <v>0</v>
      </c>
      <c r="CA20" s="31">
        <f>IF(IMPRESSO!AB20&lt;&gt;"",AB20,0)</f>
        <v>0</v>
      </c>
      <c r="CB20" s="31">
        <f>IF(IMPRESSO!AC20&lt;&gt;"",AC20,0)</f>
        <v>0</v>
      </c>
      <c r="CD20" s="1">
        <f t="shared" si="6"/>
        <v>87</v>
      </c>
      <c r="CE20" s="31">
        <f>IF(IMPRESSO!AF20&lt;&gt;"",AF20,0)</f>
        <v>0</v>
      </c>
      <c r="CF20" s="31">
        <f>IF(IMPRESSO!AG20&lt;&gt;"",AG20,0)</f>
        <v>0</v>
      </c>
      <c r="CG20" s="31">
        <f>IF(IMPRESSO!AH20&lt;&gt;"",AH20,0)</f>
        <v>0</v>
      </c>
      <c r="CI20" s="1">
        <f t="shared" si="7"/>
        <v>88</v>
      </c>
      <c r="CJ20" s="31">
        <f>IF(IMPRESSO!AK20&lt;&gt;"",AK20,0)</f>
        <v>0</v>
      </c>
      <c r="CK20" s="31">
        <f>IF(IMPRESSO!AL20&lt;&gt;"",AL20,0)</f>
        <v>0</v>
      </c>
      <c r="CL20" s="31">
        <f>IF(IMPRESSO!AM20&lt;&gt;"",AM20,0)</f>
        <v>0</v>
      </c>
      <c r="CN20" s="1">
        <f t="shared" si="8"/>
        <v>89</v>
      </c>
      <c r="CO20" s="31">
        <f>IF(IMPRESSO!AP20&lt;&gt;"",AP20,0)</f>
        <v>0</v>
      </c>
      <c r="CP20" s="31">
        <f>IF(IMPRESSO!AQ20&lt;&gt;"",AQ20,0)</f>
        <v>0</v>
      </c>
      <c r="CQ20" s="31">
        <f>IF(IMPRESSO!AR20&lt;&gt;"",AR20,0)</f>
        <v>0</v>
      </c>
      <c r="CS20" s="1">
        <f t="shared" si="9"/>
        <v>90</v>
      </c>
      <c r="CT20" s="31">
        <f>IF(IMPRESSO!AU20&lt;&gt;"",AU20,0)</f>
        <v>0</v>
      </c>
      <c r="CU20" s="31">
        <f>IF(IMPRESSO!AV20&lt;&gt;"",AV20,0)</f>
        <v>0</v>
      </c>
      <c r="CV20" s="31">
        <f>IF(IMPRESSO!AW20&lt;&gt;"",AW20,0)</f>
        <v>0</v>
      </c>
      <c r="CZ20" s="111">
        <v>50</v>
      </c>
      <c r="DA20" s="112">
        <v>-100</v>
      </c>
      <c r="DC20" s="111">
        <v>50</v>
      </c>
      <c r="DD20" s="112">
        <v>-100</v>
      </c>
      <c r="DF20" s="111">
        <v>50</v>
      </c>
      <c r="DG20" s="112">
        <v>-100</v>
      </c>
      <c r="DI20" s="111">
        <v>50</v>
      </c>
      <c r="DJ20" s="112">
        <v>-76</v>
      </c>
      <c r="DL20" s="111">
        <v>50</v>
      </c>
      <c r="DM20" s="112">
        <v>-100</v>
      </c>
      <c r="DO20" s="111">
        <v>50</v>
      </c>
      <c r="DP20" s="112">
        <v>-100</v>
      </c>
      <c r="DR20" s="111">
        <v>50</v>
      </c>
      <c r="DS20" s="112">
        <v>-100</v>
      </c>
      <c r="DU20" s="111">
        <v>50</v>
      </c>
      <c r="DV20" s="112">
        <v>-100</v>
      </c>
      <c r="DX20" s="111">
        <v>50</v>
      </c>
      <c r="DY20" s="112">
        <v>-100</v>
      </c>
      <c r="EA20" s="111">
        <v>50</v>
      </c>
      <c r="EB20" s="112">
        <v>-100</v>
      </c>
      <c r="EE20" s="111">
        <v>50</v>
      </c>
      <c r="EF20" s="112">
        <v>-100</v>
      </c>
      <c r="EH20" s="111">
        <v>50</v>
      </c>
      <c r="EI20" s="112">
        <v>-100</v>
      </c>
      <c r="EK20" s="111">
        <v>50</v>
      </c>
      <c r="EL20" s="112">
        <v>-100</v>
      </c>
      <c r="EN20" s="111">
        <v>50</v>
      </c>
      <c r="EO20" s="112">
        <v>-76</v>
      </c>
      <c r="EQ20" s="111">
        <v>50</v>
      </c>
      <c r="ER20" s="112">
        <v>-100</v>
      </c>
      <c r="ET20" s="111">
        <v>50</v>
      </c>
      <c r="EU20" s="112">
        <v>-100</v>
      </c>
      <c r="EW20" s="111">
        <v>50</v>
      </c>
      <c r="EX20" s="112">
        <v>-100</v>
      </c>
      <c r="EZ20" s="111">
        <v>50</v>
      </c>
      <c r="FA20" s="112">
        <v>-100</v>
      </c>
      <c r="FC20" s="111">
        <v>50</v>
      </c>
      <c r="FD20" s="112">
        <v>-100</v>
      </c>
      <c r="FF20" s="111">
        <v>50</v>
      </c>
      <c r="FG20" s="112">
        <v>-100</v>
      </c>
    </row>
    <row r="21" spans="1:163" ht="15" customHeight="1" x14ac:dyDescent="0.2">
      <c r="A21" s="95"/>
      <c r="B21" s="100">
        <v>3</v>
      </c>
      <c r="C21" s="101">
        <v>3</v>
      </c>
      <c r="D21" s="101">
        <v>5</v>
      </c>
      <c r="E21" s="95"/>
      <c r="F21" s="95"/>
      <c r="G21" s="100">
        <v>2</v>
      </c>
      <c r="H21" s="101">
        <v>3</v>
      </c>
      <c r="I21" s="101">
        <v>7</v>
      </c>
      <c r="J21" s="95"/>
      <c r="K21" s="95"/>
      <c r="L21" s="100">
        <v>2</v>
      </c>
      <c r="M21" s="101">
        <v>4</v>
      </c>
      <c r="N21" s="101">
        <v>6</v>
      </c>
      <c r="O21" s="95"/>
      <c r="P21" s="95"/>
      <c r="Q21" s="100">
        <v>3</v>
      </c>
      <c r="R21" s="101">
        <v>4</v>
      </c>
      <c r="S21" s="101">
        <v>5</v>
      </c>
      <c r="T21" s="95"/>
      <c r="U21" s="95"/>
      <c r="V21" s="100">
        <v>3</v>
      </c>
      <c r="W21" s="101">
        <v>3</v>
      </c>
      <c r="X21" s="101">
        <v>5</v>
      </c>
      <c r="Y21" s="95"/>
      <c r="Z21" s="95"/>
      <c r="AA21" s="100">
        <v>2</v>
      </c>
      <c r="AB21" s="101">
        <v>3</v>
      </c>
      <c r="AC21" s="101">
        <v>6</v>
      </c>
      <c r="AD21" s="95"/>
      <c r="AE21" s="95"/>
      <c r="AF21" s="100">
        <v>2</v>
      </c>
      <c r="AG21" s="101">
        <v>5</v>
      </c>
      <c r="AH21" s="101">
        <v>6</v>
      </c>
      <c r="AI21" s="95"/>
      <c r="AJ21" s="95"/>
      <c r="AK21" s="100">
        <v>5</v>
      </c>
      <c r="AL21" s="101">
        <v>4</v>
      </c>
      <c r="AM21" s="101">
        <v>3</v>
      </c>
      <c r="AN21" s="95"/>
      <c r="AO21" s="95"/>
      <c r="AP21" s="100">
        <v>5</v>
      </c>
      <c r="AQ21" s="101">
        <v>4</v>
      </c>
      <c r="AR21" s="101">
        <v>3</v>
      </c>
      <c r="AS21" s="95"/>
      <c r="AU21" s="102">
        <v>5</v>
      </c>
      <c r="AV21" s="103">
        <v>4</v>
      </c>
      <c r="AW21" s="103">
        <v>4</v>
      </c>
      <c r="AZ21" s="1">
        <f t="shared" si="0"/>
        <v>91</v>
      </c>
      <c r="BA21" s="31">
        <f>IF(IMPRESSO!B21&lt;&gt;"",B21,0)</f>
        <v>0</v>
      </c>
      <c r="BB21" s="31">
        <f>IF(IMPRESSO!C21&lt;&gt;"",C21,0)</f>
        <v>0</v>
      </c>
      <c r="BC21" s="31">
        <f>IF(IMPRESSO!D21&lt;&gt;"",D21,0)</f>
        <v>0</v>
      </c>
      <c r="BE21" s="1">
        <f t="shared" si="1"/>
        <v>92</v>
      </c>
      <c r="BF21" s="31">
        <f>IF(IMPRESSO!G21&lt;&gt;"",G21,0)</f>
        <v>0</v>
      </c>
      <c r="BG21" s="31">
        <f>IF(IMPRESSO!H21&lt;&gt;"",H21,0)</f>
        <v>0</v>
      </c>
      <c r="BH21" s="31">
        <f>IF(IMPRESSO!I21&lt;&gt;"",I21,0)</f>
        <v>0</v>
      </c>
      <c r="BJ21" s="1">
        <f t="shared" si="2"/>
        <v>93</v>
      </c>
      <c r="BK21" s="31">
        <f>IF(IMPRESSO!L21&lt;&gt;"",L21,0)</f>
        <v>0</v>
      </c>
      <c r="BL21" s="31">
        <f>IF(IMPRESSO!M21&lt;&gt;"",M21,0)</f>
        <v>0</v>
      </c>
      <c r="BM21" s="31">
        <f>IF(IMPRESSO!N21&lt;&gt;"",N21,0)</f>
        <v>0</v>
      </c>
      <c r="BO21" s="1">
        <f t="shared" si="3"/>
        <v>94</v>
      </c>
      <c r="BP21" s="31">
        <f>IF(IMPRESSO!Q21&lt;&gt;"",Q21,0)</f>
        <v>0</v>
      </c>
      <c r="BQ21" s="31">
        <f>IF(IMPRESSO!R21&lt;&gt;"",R21,0)</f>
        <v>0</v>
      </c>
      <c r="BR21" s="31">
        <f>IF(IMPRESSO!S21&lt;&gt;"",S21,0)</f>
        <v>0</v>
      </c>
      <c r="BT21" s="1">
        <f t="shared" si="4"/>
        <v>95</v>
      </c>
      <c r="BU21" s="31">
        <f>IF(IMPRESSO!V21&lt;&gt;"",V21,0)</f>
        <v>0</v>
      </c>
      <c r="BV21" s="31">
        <f>IF(IMPRESSO!W21&lt;&gt;"",W21,0)</f>
        <v>0</v>
      </c>
      <c r="BW21" s="31">
        <f>IF(IMPRESSO!X21&lt;&gt;"",X21,0)</f>
        <v>0</v>
      </c>
      <c r="BY21" s="1">
        <f t="shared" si="5"/>
        <v>96</v>
      </c>
      <c r="BZ21" s="31">
        <f>IF(IMPRESSO!AA21&lt;&gt;"",AA21,0)</f>
        <v>0</v>
      </c>
      <c r="CA21" s="31">
        <f>IF(IMPRESSO!AB21&lt;&gt;"",AB21,0)</f>
        <v>0</v>
      </c>
      <c r="CB21" s="31">
        <f>IF(IMPRESSO!AC21&lt;&gt;"",AC21,0)</f>
        <v>0</v>
      </c>
      <c r="CD21" s="1">
        <f t="shared" si="6"/>
        <v>97</v>
      </c>
      <c r="CE21" s="31">
        <f>IF(IMPRESSO!AF21&lt;&gt;"",AF21,0)</f>
        <v>0</v>
      </c>
      <c r="CF21" s="31">
        <f>IF(IMPRESSO!AG21&lt;&gt;"",AG21,0)</f>
        <v>0</v>
      </c>
      <c r="CG21" s="31">
        <f>IF(IMPRESSO!AH21&lt;&gt;"",AH21,0)</f>
        <v>0</v>
      </c>
      <c r="CI21" s="1">
        <f t="shared" si="7"/>
        <v>98</v>
      </c>
      <c r="CJ21" s="31">
        <f>IF(IMPRESSO!AK21&lt;&gt;"",AK21,0)</f>
        <v>0</v>
      </c>
      <c r="CK21" s="31">
        <f>IF(IMPRESSO!AL21&lt;&gt;"",AL21,0)</f>
        <v>0</v>
      </c>
      <c r="CL21" s="31">
        <f>IF(IMPRESSO!AM21&lt;&gt;"",AM21,0)</f>
        <v>0</v>
      </c>
      <c r="CN21" s="1">
        <f t="shared" si="8"/>
        <v>99</v>
      </c>
      <c r="CO21" s="31">
        <f>IF(IMPRESSO!AP21&lt;&gt;"",AP21,0)</f>
        <v>0</v>
      </c>
      <c r="CP21" s="31">
        <f>IF(IMPRESSO!AQ21&lt;&gt;"",AQ21,0)</f>
        <v>0</v>
      </c>
      <c r="CQ21" s="31">
        <f>IF(IMPRESSO!AR21&lt;&gt;"",AR21,0)</f>
        <v>0</v>
      </c>
      <c r="CS21" s="1">
        <f t="shared" si="9"/>
        <v>100</v>
      </c>
      <c r="CT21" s="31">
        <f>IF(IMPRESSO!AU21&lt;&gt;"",AU21,0)</f>
        <v>0</v>
      </c>
      <c r="CU21" s="31">
        <f>IF(IMPRESSO!AV21&lt;&gt;"",AV21,0)</f>
        <v>0</v>
      </c>
      <c r="CV21" s="31">
        <f>IF(IMPRESSO!AW21&lt;&gt;"",AW21,0)</f>
        <v>0</v>
      </c>
      <c r="CZ21" s="111">
        <v>51</v>
      </c>
      <c r="DA21" s="112">
        <v>-100</v>
      </c>
      <c r="DC21" s="111">
        <v>51</v>
      </c>
      <c r="DD21" s="112">
        <v>-100</v>
      </c>
      <c r="DF21" s="111">
        <v>51</v>
      </c>
      <c r="DG21" s="112">
        <v>-100</v>
      </c>
      <c r="DI21" s="111">
        <v>51</v>
      </c>
      <c r="DJ21" s="112">
        <v>-73</v>
      </c>
      <c r="DL21" s="111">
        <v>51</v>
      </c>
      <c r="DM21" s="112">
        <v>-100</v>
      </c>
      <c r="DO21" s="111">
        <v>51</v>
      </c>
      <c r="DP21" s="112">
        <v>-100</v>
      </c>
      <c r="DR21" s="111">
        <v>51</v>
      </c>
      <c r="DS21" s="112">
        <v>-100</v>
      </c>
      <c r="DU21" s="111">
        <v>51</v>
      </c>
      <c r="DV21" s="112">
        <v>-100</v>
      </c>
      <c r="DX21" s="111">
        <v>51</v>
      </c>
      <c r="DY21" s="112">
        <v>-100</v>
      </c>
      <c r="EA21" s="111">
        <v>51</v>
      </c>
      <c r="EB21" s="112">
        <v>-100</v>
      </c>
      <c r="EE21" s="111">
        <v>51</v>
      </c>
      <c r="EF21" s="112">
        <v>-100</v>
      </c>
      <c r="EH21" s="111">
        <v>51</v>
      </c>
      <c r="EI21" s="112">
        <v>-100</v>
      </c>
      <c r="EK21" s="111">
        <v>51</v>
      </c>
      <c r="EL21" s="112">
        <v>-100</v>
      </c>
      <c r="EN21" s="111">
        <v>51</v>
      </c>
      <c r="EO21" s="112">
        <v>-74</v>
      </c>
      <c r="EQ21" s="111">
        <v>51</v>
      </c>
      <c r="ER21" s="112">
        <v>-100</v>
      </c>
      <c r="ET21" s="111">
        <v>51</v>
      </c>
      <c r="EU21" s="112">
        <v>-100</v>
      </c>
      <c r="EW21" s="111">
        <v>51</v>
      </c>
      <c r="EX21" s="112">
        <v>-100</v>
      </c>
      <c r="EZ21" s="111">
        <v>51</v>
      </c>
      <c r="FA21" s="112">
        <v>-100</v>
      </c>
      <c r="FC21" s="111">
        <v>51</v>
      </c>
      <c r="FD21" s="112">
        <v>-100</v>
      </c>
      <c r="FF21" s="111">
        <v>51</v>
      </c>
      <c r="FG21" s="112">
        <v>-100</v>
      </c>
    </row>
    <row r="22" spans="1:163" ht="15" customHeight="1" x14ac:dyDescent="0.2">
      <c r="A22" s="95"/>
      <c r="B22" s="100">
        <v>5</v>
      </c>
      <c r="C22" s="101">
        <v>3</v>
      </c>
      <c r="D22" s="101">
        <v>3</v>
      </c>
      <c r="E22" s="95"/>
      <c r="F22" s="95"/>
      <c r="G22" s="100">
        <v>6</v>
      </c>
      <c r="H22" s="101">
        <v>4</v>
      </c>
      <c r="I22" s="101">
        <v>3</v>
      </c>
      <c r="J22" s="95"/>
      <c r="K22" s="95"/>
      <c r="L22" s="100">
        <v>3</v>
      </c>
      <c r="M22" s="101">
        <v>4</v>
      </c>
      <c r="N22" s="101">
        <v>6</v>
      </c>
      <c r="O22" s="95"/>
      <c r="P22" s="95"/>
      <c r="Q22" s="100">
        <v>5</v>
      </c>
      <c r="R22" s="101">
        <v>4</v>
      </c>
      <c r="S22" s="101">
        <v>2</v>
      </c>
      <c r="T22" s="95"/>
      <c r="U22" s="95"/>
      <c r="V22" s="100">
        <v>3</v>
      </c>
      <c r="W22" s="101">
        <v>4</v>
      </c>
      <c r="X22" s="101">
        <v>4</v>
      </c>
      <c r="Y22" s="95"/>
      <c r="Z22" s="95"/>
      <c r="AA22" s="100">
        <v>6</v>
      </c>
      <c r="AB22" s="101">
        <v>4</v>
      </c>
      <c r="AC22" s="101">
        <v>3</v>
      </c>
      <c r="AD22" s="95"/>
      <c r="AE22" s="95"/>
      <c r="AF22" s="100">
        <v>5</v>
      </c>
      <c r="AG22" s="101">
        <v>4</v>
      </c>
      <c r="AH22" s="101">
        <v>3</v>
      </c>
      <c r="AI22" s="95"/>
      <c r="AJ22" s="95"/>
      <c r="AK22" s="100">
        <v>3</v>
      </c>
      <c r="AL22" s="101">
        <v>4</v>
      </c>
      <c r="AM22" s="101">
        <v>6</v>
      </c>
      <c r="AN22" s="95"/>
      <c r="AO22" s="95"/>
      <c r="AP22" s="100">
        <v>5</v>
      </c>
      <c r="AQ22" s="101">
        <v>4</v>
      </c>
      <c r="AR22" s="101">
        <v>4</v>
      </c>
      <c r="AS22" s="95"/>
      <c r="AU22" s="102">
        <v>2</v>
      </c>
      <c r="AV22" s="103">
        <v>2</v>
      </c>
      <c r="AW22" s="103">
        <v>6</v>
      </c>
      <c r="AZ22" s="1">
        <f t="shared" si="0"/>
        <v>101</v>
      </c>
      <c r="BA22" s="31">
        <f>IF(IMPRESSO!B22&lt;&gt;"",B22,0)</f>
        <v>0</v>
      </c>
      <c r="BB22" s="31">
        <f>IF(IMPRESSO!C22&lt;&gt;"",C22,0)</f>
        <v>0</v>
      </c>
      <c r="BC22" s="31">
        <f>IF(IMPRESSO!D22&lt;&gt;"",D22,0)</f>
        <v>0</v>
      </c>
      <c r="BE22" s="1">
        <f t="shared" si="1"/>
        <v>102</v>
      </c>
      <c r="BF22" s="31">
        <f>IF(IMPRESSO!G22&lt;&gt;"",G22,0)</f>
        <v>0</v>
      </c>
      <c r="BG22" s="31">
        <f>IF(IMPRESSO!H22&lt;&gt;"",H22,0)</f>
        <v>0</v>
      </c>
      <c r="BH22" s="31">
        <f>IF(IMPRESSO!I22&lt;&gt;"",I22,0)</f>
        <v>0</v>
      </c>
      <c r="BJ22" s="1">
        <f t="shared" si="2"/>
        <v>103</v>
      </c>
      <c r="BK22" s="31">
        <f>IF(IMPRESSO!L22&lt;&gt;"",L22,0)</f>
        <v>0</v>
      </c>
      <c r="BL22" s="31">
        <f>IF(IMPRESSO!M22&lt;&gt;"",M22,0)</f>
        <v>0</v>
      </c>
      <c r="BM22" s="31">
        <f>IF(IMPRESSO!N22&lt;&gt;"",N22,0)</f>
        <v>0</v>
      </c>
      <c r="BO22" s="1">
        <f t="shared" si="3"/>
        <v>104</v>
      </c>
      <c r="BP22" s="31">
        <f>IF(IMPRESSO!Q22&lt;&gt;"",Q22,0)</f>
        <v>0</v>
      </c>
      <c r="BQ22" s="31">
        <f>IF(IMPRESSO!R22&lt;&gt;"",R22,0)</f>
        <v>0</v>
      </c>
      <c r="BR22" s="31">
        <f>IF(IMPRESSO!S22&lt;&gt;"",S22,0)</f>
        <v>0</v>
      </c>
      <c r="BT22" s="1">
        <f t="shared" si="4"/>
        <v>105</v>
      </c>
      <c r="BU22" s="31">
        <f>IF(IMPRESSO!V22&lt;&gt;"",V22,0)</f>
        <v>0</v>
      </c>
      <c r="BV22" s="31">
        <f>IF(IMPRESSO!W22&lt;&gt;"",W22,0)</f>
        <v>0</v>
      </c>
      <c r="BW22" s="31">
        <f>IF(IMPRESSO!X22&lt;&gt;"",X22,0)</f>
        <v>0</v>
      </c>
      <c r="BY22" s="1">
        <f t="shared" si="5"/>
        <v>106</v>
      </c>
      <c r="BZ22" s="31">
        <f>IF(IMPRESSO!AA22&lt;&gt;"",AA22,0)</f>
        <v>0</v>
      </c>
      <c r="CA22" s="31">
        <f>IF(IMPRESSO!AB22&lt;&gt;"",AB22,0)</f>
        <v>0</v>
      </c>
      <c r="CB22" s="31">
        <f>IF(IMPRESSO!AC22&lt;&gt;"",AC22,0)</f>
        <v>0</v>
      </c>
      <c r="CD22" s="1">
        <f t="shared" si="6"/>
        <v>107</v>
      </c>
      <c r="CE22" s="31">
        <f>IF(IMPRESSO!AF22&lt;&gt;"",AF22,0)</f>
        <v>0</v>
      </c>
      <c r="CF22" s="31">
        <f>IF(IMPRESSO!AG22&lt;&gt;"",AG22,0)</f>
        <v>0</v>
      </c>
      <c r="CG22" s="31">
        <f>IF(IMPRESSO!AH22&lt;&gt;"",AH22,0)</f>
        <v>0</v>
      </c>
      <c r="CI22" s="1">
        <f t="shared" si="7"/>
        <v>108</v>
      </c>
      <c r="CJ22" s="31">
        <f>IF(IMPRESSO!AK22&lt;&gt;"",AK22,0)</f>
        <v>0</v>
      </c>
      <c r="CK22" s="31">
        <f>IF(IMPRESSO!AL22&lt;&gt;"",AL22,0)</f>
        <v>0</v>
      </c>
      <c r="CL22" s="31">
        <f>IF(IMPRESSO!AM22&lt;&gt;"",AM22,0)</f>
        <v>0</v>
      </c>
      <c r="CN22" s="1">
        <f t="shared" si="8"/>
        <v>109</v>
      </c>
      <c r="CO22" s="31">
        <f>IF(IMPRESSO!AP22&lt;&gt;"",AP22,0)</f>
        <v>0</v>
      </c>
      <c r="CP22" s="31">
        <f>IF(IMPRESSO!AQ22&lt;&gt;"",AQ22,0)</f>
        <v>0</v>
      </c>
      <c r="CQ22" s="31">
        <f>IF(IMPRESSO!AR22&lt;&gt;"",AR22,0)</f>
        <v>0</v>
      </c>
      <c r="CS22" s="1">
        <f t="shared" si="9"/>
        <v>110</v>
      </c>
      <c r="CT22" s="31">
        <f>IF(IMPRESSO!AU22&lt;&gt;"",AU22,0)</f>
        <v>0</v>
      </c>
      <c r="CU22" s="31">
        <f>IF(IMPRESSO!AV22&lt;&gt;"",AV22,0)</f>
        <v>0</v>
      </c>
      <c r="CV22" s="31">
        <f>IF(IMPRESSO!AW22&lt;&gt;"",AW22,0)</f>
        <v>0</v>
      </c>
      <c r="CZ22" s="111">
        <v>52</v>
      </c>
      <c r="DA22" s="112">
        <v>-100</v>
      </c>
      <c r="DC22" s="111">
        <v>52</v>
      </c>
      <c r="DD22" s="112">
        <v>-100</v>
      </c>
      <c r="DF22" s="111">
        <v>52</v>
      </c>
      <c r="DG22" s="112">
        <v>-100</v>
      </c>
      <c r="DI22" s="111">
        <v>52</v>
      </c>
      <c r="DJ22" s="112">
        <v>-70</v>
      </c>
      <c r="DL22" s="111">
        <v>52</v>
      </c>
      <c r="DM22" s="112">
        <v>-100</v>
      </c>
      <c r="DO22" s="111">
        <v>52</v>
      </c>
      <c r="DP22" s="112">
        <v>-100</v>
      </c>
      <c r="DR22" s="111">
        <v>52</v>
      </c>
      <c r="DS22" s="112">
        <v>-100</v>
      </c>
      <c r="DU22" s="111">
        <v>52</v>
      </c>
      <c r="DV22" s="112">
        <v>-100</v>
      </c>
      <c r="DX22" s="111">
        <v>52</v>
      </c>
      <c r="DY22" s="112">
        <v>-100</v>
      </c>
      <c r="EA22" s="111">
        <v>52</v>
      </c>
      <c r="EB22" s="112">
        <v>-100</v>
      </c>
      <c r="EE22" s="111">
        <v>52</v>
      </c>
      <c r="EF22" s="112">
        <v>-100</v>
      </c>
      <c r="EH22" s="111">
        <v>52</v>
      </c>
      <c r="EI22" s="112">
        <v>-100</v>
      </c>
      <c r="EK22" s="111">
        <v>52</v>
      </c>
      <c r="EL22" s="112">
        <v>-100</v>
      </c>
      <c r="EN22" s="111">
        <v>52</v>
      </c>
      <c r="EO22" s="112">
        <v>-70</v>
      </c>
      <c r="EQ22" s="111">
        <v>52</v>
      </c>
      <c r="ER22" s="112">
        <v>-100</v>
      </c>
      <c r="ET22" s="111">
        <v>52</v>
      </c>
      <c r="EU22" s="112">
        <v>-100</v>
      </c>
      <c r="EW22" s="111">
        <v>52</v>
      </c>
      <c r="EX22" s="112">
        <v>-100</v>
      </c>
      <c r="EZ22" s="111">
        <v>52</v>
      </c>
      <c r="FA22" s="112">
        <v>-100</v>
      </c>
      <c r="FC22" s="111">
        <v>52</v>
      </c>
      <c r="FD22" s="112">
        <v>-100</v>
      </c>
      <c r="FF22" s="111">
        <v>52</v>
      </c>
      <c r="FG22" s="112">
        <v>-100</v>
      </c>
    </row>
    <row r="23" spans="1:163" ht="15" customHeight="1" x14ac:dyDescent="0.2">
      <c r="A23" s="95"/>
      <c r="B23" s="100">
        <v>6</v>
      </c>
      <c r="C23" s="101">
        <v>2</v>
      </c>
      <c r="D23" s="101">
        <v>2</v>
      </c>
      <c r="E23" s="95"/>
      <c r="F23" s="95"/>
      <c r="G23" s="100">
        <v>6</v>
      </c>
      <c r="H23" s="101">
        <v>4</v>
      </c>
      <c r="I23" s="101">
        <v>3</v>
      </c>
      <c r="J23" s="95"/>
      <c r="K23" s="95"/>
      <c r="L23" s="100">
        <v>5</v>
      </c>
      <c r="M23" s="101">
        <v>5</v>
      </c>
      <c r="N23" s="101">
        <v>3</v>
      </c>
      <c r="O23" s="95"/>
      <c r="P23" s="95"/>
      <c r="Q23" s="100">
        <v>3</v>
      </c>
      <c r="R23" s="101">
        <v>4</v>
      </c>
      <c r="S23" s="101">
        <v>5</v>
      </c>
      <c r="T23" s="95"/>
      <c r="U23" s="95"/>
      <c r="V23" s="100">
        <v>2</v>
      </c>
      <c r="W23" s="101">
        <v>4</v>
      </c>
      <c r="X23" s="101">
        <v>5</v>
      </c>
      <c r="Y23" s="95"/>
      <c r="Z23" s="95"/>
      <c r="AA23" s="100">
        <v>5</v>
      </c>
      <c r="AB23" s="101">
        <v>4</v>
      </c>
      <c r="AC23" s="101">
        <v>3</v>
      </c>
      <c r="AD23" s="95"/>
      <c r="AE23" s="95"/>
      <c r="AF23" s="100">
        <v>3</v>
      </c>
      <c r="AG23" s="101">
        <v>4</v>
      </c>
      <c r="AH23" s="101">
        <v>4</v>
      </c>
      <c r="AI23" s="95"/>
      <c r="AJ23" s="95"/>
      <c r="AK23" s="100">
        <v>3</v>
      </c>
      <c r="AL23" s="101">
        <v>4</v>
      </c>
      <c r="AM23" s="101">
        <v>5</v>
      </c>
      <c r="AN23" s="95"/>
      <c r="AO23" s="95"/>
      <c r="AP23" s="100">
        <v>4</v>
      </c>
      <c r="AQ23" s="101">
        <v>4</v>
      </c>
      <c r="AR23" s="101">
        <v>5</v>
      </c>
      <c r="AS23" s="95"/>
      <c r="AU23" s="102">
        <v>7</v>
      </c>
      <c r="AV23" s="103">
        <v>2</v>
      </c>
      <c r="AW23" s="103">
        <v>2</v>
      </c>
      <c r="AZ23" s="1">
        <f t="shared" si="0"/>
        <v>111</v>
      </c>
      <c r="BA23" s="31">
        <f>IF(IMPRESSO!B23&lt;&gt;"",B23,0)</f>
        <v>0</v>
      </c>
      <c r="BB23" s="31">
        <f>IF(IMPRESSO!C23&lt;&gt;"",C23,0)</f>
        <v>0</v>
      </c>
      <c r="BC23" s="31">
        <f>IF(IMPRESSO!D23&lt;&gt;"",D23,0)</f>
        <v>0</v>
      </c>
      <c r="BE23" s="1">
        <f t="shared" si="1"/>
        <v>112</v>
      </c>
      <c r="BF23" s="31">
        <f>IF(IMPRESSO!G23&lt;&gt;"",G23,0)</f>
        <v>0</v>
      </c>
      <c r="BG23" s="31">
        <f>IF(IMPRESSO!H23&lt;&gt;"",H23,0)</f>
        <v>0</v>
      </c>
      <c r="BH23" s="31">
        <f>IF(IMPRESSO!I23&lt;&gt;"",I23,0)</f>
        <v>0</v>
      </c>
      <c r="BJ23" s="1">
        <f t="shared" si="2"/>
        <v>113</v>
      </c>
      <c r="BK23" s="31">
        <f>IF(IMPRESSO!L23&lt;&gt;"",L23,0)</f>
        <v>0</v>
      </c>
      <c r="BL23" s="31">
        <f>IF(IMPRESSO!M23&lt;&gt;"",M23,0)</f>
        <v>0</v>
      </c>
      <c r="BM23" s="31">
        <f>IF(IMPRESSO!N23&lt;&gt;"",N23,0)</f>
        <v>0</v>
      </c>
      <c r="BO23" s="1">
        <f t="shared" si="3"/>
        <v>114</v>
      </c>
      <c r="BP23" s="31">
        <f>IF(IMPRESSO!Q23&lt;&gt;"",Q23,0)</f>
        <v>0</v>
      </c>
      <c r="BQ23" s="31">
        <f>IF(IMPRESSO!R23&lt;&gt;"",R23,0)</f>
        <v>0</v>
      </c>
      <c r="BR23" s="31">
        <f>IF(IMPRESSO!S23&lt;&gt;"",S23,0)</f>
        <v>0</v>
      </c>
      <c r="BT23" s="1">
        <f t="shared" si="4"/>
        <v>115</v>
      </c>
      <c r="BU23" s="31">
        <f>IF(IMPRESSO!V23&lt;&gt;"",V23,0)</f>
        <v>0</v>
      </c>
      <c r="BV23" s="31">
        <f>IF(IMPRESSO!W23&lt;&gt;"",W23,0)</f>
        <v>0</v>
      </c>
      <c r="BW23" s="31">
        <f>IF(IMPRESSO!X23&lt;&gt;"",X23,0)</f>
        <v>0</v>
      </c>
      <c r="BY23" s="1">
        <f t="shared" si="5"/>
        <v>116</v>
      </c>
      <c r="BZ23" s="31">
        <f>IF(IMPRESSO!AA23&lt;&gt;"",AA23,0)</f>
        <v>0</v>
      </c>
      <c r="CA23" s="31">
        <f>IF(IMPRESSO!AB23&lt;&gt;"",AB23,0)</f>
        <v>0</v>
      </c>
      <c r="CB23" s="31">
        <f>IF(IMPRESSO!AC23&lt;&gt;"",AC23,0)</f>
        <v>0</v>
      </c>
      <c r="CD23" s="1">
        <f t="shared" si="6"/>
        <v>117</v>
      </c>
      <c r="CE23" s="31">
        <f>IF(IMPRESSO!AF23&lt;&gt;"",AF23,0)</f>
        <v>0</v>
      </c>
      <c r="CF23" s="31">
        <f>IF(IMPRESSO!AG23&lt;&gt;"",AG23,0)</f>
        <v>0</v>
      </c>
      <c r="CG23" s="31">
        <f>IF(IMPRESSO!AH23&lt;&gt;"",AH23,0)</f>
        <v>0</v>
      </c>
      <c r="CI23" s="1">
        <f t="shared" si="7"/>
        <v>118</v>
      </c>
      <c r="CJ23" s="31">
        <f>IF(IMPRESSO!AK23&lt;&gt;"",AK23,0)</f>
        <v>0</v>
      </c>
      <c r="CK23" s="31">
        <f>IF(IMPRESSO!AL23&lt;&gt;"",AL23,0)</f>
        <v>0</v>
      </c>
      <c r="CL23" s="31">
        <f>IF(IMPRESSO!AM23&lt;&gt;"",AM23,0)</f>
        <v>0</v>
      </c>
      <c r="CN23" s="1">
        <f t="shared" si="8"/>
        <v>119</v>
      </c>
      <c r="CO23" s="31">
        <f>IF(IMPRESSO!AP23&lt;&gt;"",AP23,0)</f>
        <v>0</v>
      </c>
      <c r="CP23" s="31">
        <f>IF(IMPRESSO!AQ23&lt;&gt;"",AQ23,0)</f>
        <v>0</v>
      </c>
      <c r="CQ23" s="31">
        <f>IF(IMPRESSO!AR23&lt;&gt;"",AR23,0)</f>
        <v>0</v>
      </c>
      <c r="CS23" s="1">
        <f t="shared" si="9"/>
        <v>120</v>
      </c>
      <c r="CT23" s="31">
        <f>IF(IMPRESSO!AU23&lt;&gt;"",AU23,0)</f>
        <v>0</v>
      </c>
      <c r="CU23" s="31">
        <f>IF(IMPRESSO!AV23&lt;&gt;"",AV23,0)</f>
        <v>0</v>
      </c>
      <c r="CV23" s="31">
        <f>IF(IMPRESSO!AW23&lt;&gt;"",AW23,0)</f>
        <v>0</v>
      </c>
      <c r="CZ23" s="111">
        <v>53</v>
      </c>
      <c r="DA23" s="112">
        <v>-100</v>
      </c>
      <c r="DC23" s="111">
        <v>53</v>
      </c>
      <c r="DD23" s="112">
        <v>-100</v>
      </c>
      <c r="DF23" s="111">
        <v>53</v>
      </c>
      <c r="DG23" s="112">
        <v>-100</v>
      </c>
      <c r="DI23" s="111">
        <v>53</v>
      </c>
      <c r="DJ23" s="112">
        <v>-64</v>
      </c>
      <c r="DL23" s="111">
        <v>53</v>
      </c>
      <c r="DM23" s="112">
        <v>-100</v>
      </c>
      <c r="DO23" s="111">
        <v>53</v>
      </c>
      <c r="DP23" s="112">
        <v>-100</v>
      </c>
      <c r="DR23" s="111">
        <v>53</v>
      </c>
      <c r="DS23" s="112">
        <v>-100</v>
      </c>
      <c r="DU23" s="111">
        <v>53</v>
      </c>
      <c r="DV23" s="112">
        <v>-100</v>
      </c>
      <c r="DX23" s="111">
        <v>53</v>
      </c>
      <c r="DY23" s="112">
        <v>-100</v>
      </c>
      <c r="EA23" s="111">
        <v>53</v>
      </c>
      <c r="EB23" s="112">
        <v>-100</v>
      </c>
      <c r="EE23" s="111">
        <v>53</v>
      </c>
      <c r="EF23" s="112">
        <v>-100</v>
      </c>
      <c r="EH23" s="111">
        <v>53</v>
      </c>
      <c r="EI23" s="112">
        <v>-100</v>
      </c>
      <c r="EK23" s="111">
        <v>53</v>
      </c>
      <c r="EL23" s="112">
        <v>-100</v>
      </c>
      <c r="EN23" s="111">
        <v>53</v>
      </c>
      <c r="EO23" s="112">
        <v>-64</v>
      </c>
      <c r="EQ23" s="111">
        <v>53</v>
      </c>
      <c r="ER23" s="112">
        <v>-100</v>
      </c>
      <c r="ET23" s="111">
        <v>53</v>
      </c>
      <c r="EU23" s="112">
        <v>-100</v>
      </c>
      <c r="EW23" s="111">
        <v>53</v>
      </c>
      <c r="EX23" s="112">
        <v>-100</v>
      </c>
      <c r="EZ23" s="111">
        <v>53</v>
      </c>
      <c r="FA23" s="112">
        <v>-100</v>
      </c>
      <c r="FC23" s="111">
        <v>53</v>
      </c>
      <c r="FD23" s="112">
        <v>-100</v>
      </c>
      <c r="FF23" s="111">
        <v>53</v>
      </c>
      <c r="FG23" s="112">
        <v>-100</v>
      </c>
    </row>
    <row r="24" spans="1:163" ht="15" customHeight="1" x14ac:dyDescent="0.2">
      <c r="A24" s="95"/>
      <c r="B24" s="100">
        <v>2</v>
      </c>
      <c r="C24" s="101">
        <v>3</v>
      </c>
      <c r="D24" s="101">
        <v>6</v>
      </c>
      <c r="E24" s="95"/>
      <c r="F24" s="95"/>
      <c r="G24" s="100">
        <v>2</v>
      </c>
      <c r="H24" s="101">
        <v>5</v>
      </c>
      <c r="I24" s="101">
        <v>6</v>
      </c>
      <c r="J24" s="95"/>
      <c r="K24" s="95"/>
      <c r="L24" s="100">
        <v>3</v>
      </c>
      <c r="M24" s="101">
        <v>4</v>
      </c>
      <c r="N24" s="101">
        <v>6</v>
      </c>
      <c r="O24" s="95"/>
      <c r="P24" s="95"/>
      <c r="Q24" s="100">
        <v>1</v>
      </c>
      <c r="R24" s="101">
        <v>3</v>
      </c>
      <c r="S24" s="101">
        <v>5</v>
      </c>
      <c r="T24" s="95"/>
      <c r="U24" s="95"/>
      <c r="V24" s="100">
        <v>4</v>
      </c>
      <c r="W24" s="101">
        <v>4</v>
      </c>
      <c r="X24" s="101">
        <v>5</v>
      </c>
      <c r="Y24" s="95"/>
      <c r="Z24" s="95"/>
      <c r="AA24" s="100">
        <v>5</v>
      </c>
      <c r="AB24" s="101">
        <v>5</v>
      </c>
      <c r="AC24" s="101">
        <v>3</v>
      </c>
      <c r="AD24" s="95"/>
      <c r="AE24" s="95"/>
      <c r="AF24" s="100">
        <v>5</v>
      </c>
      <c r="AG24" s="101">
        <v>4</v>
      </c>
      <c r="AH24" s="101">
        <v>3</v>
      </c>
      <c r="AI24" s="95"/>
      <c r="AJ24" s="95"/>
      <c r="AK24" s="100">
        <v>2</v>
      </c>
      <c r="AL24" s="101">
        <v>4</v>
      </c>
      <c r="AM24" s="101">
        <v>6</v>
      </c>
      <c r="AN24" s="95"/>
      <c r="AO24" s="95"/>
      <c r="AP24" s="100">
        <v>4</v>
      </c>
      <c r="AQ24" s="101">
        <v>4</v>
      </c>
      <c r="AR24" s="101">
        <v>3</v>
      </c>
      <c r="AS24" s="95"/>
      <c r="AU24" s="102">
        <v>5</v>
      </c>
      <c r="AV24" s="103">
        <v>4</v>
      </c>
      <c r="AW24" s="103">
        <v>3</v>
      </c>
      <c r="AZ24" s="1">
        <f t="shared" si="0"/>
        <v>121</v>
      </c>
      <c r="BA24" s="31">
        <f>IF(IMPRESSO!B24&lt;&gt;"",B24,0)</f>
        <v>0</v>
      </c>
      <c r="BB24" s="31">
        <f>IF(IMPRESSO!C24&lt;&gt;"",C24,0)</f>
        <v>0</v>
      </c>
      <c r="BC24" s="31">
        <f>IF(IMPRESSO!D24&lt;&gt;"",D24,0)</f>
        <v>0</v>
      </c>
      <c r="BE24" s="1">
        <f t="shared" si="1"/>
        <v>122</v>
      </c>
      <c r="BF24" s="31">
        <f>IF(IMPRESSO!G24&lt;&gt;"",G24,0)</f>
        <v>0</v>
      </c>
      <c r="BG24" s="31">
        <f>IF(IMPRESSO!H24&lt;&gt;"",H24,0)</f>
        <v>0</v>
      </c>
      <c r="BH24" s="31">
        <f>IF(IMPRESSO!I24&lt;&gt;"",I24,0)</f>
        <v>0</v>
      </c>
      <c r="BJ24" s="1">
        <f t="shared" si="2"/>
        <v>123</v>
      </c>
      <c r="BK24" s="31">
        <f>IF(IMPRESSO!L24&lt;&gt;"",L24,0)</f>
        <v>0</v>
      </c>
      <c r="BL24" s="31">
        <f>IF(IMPRESSO!M24&lt;&gt;"",M24,0)</f>
        <v>0</v>
      </c>
      <c r="BM24" s="31">
        <f>IF(IMPRESSO!N24&lt;&gt;"",N24,0)</f>
        <v>0</v>
      </c>
      <c r="BO24" s="1">
        <f t="shared" si="3"/>
        <v>124</v>
      </c>
      <c r="BP24" s="31">
        <f>IF(IMPRESSO!Q24&lt;&gt;"",Q24,0)</f>
        <v>0</v>
      </c>
      <c r="BQ24" s="31">
        <f>IF(IMPRESSO!R24&lt;&gt;"",R24,0)</f>
        <v>0</v>
      </c>
      <c r="BR24" s="31">
        <f>IF(IMPRESSO!S24&lt;&gt;"",S24,0)</f>
        <v>0</v>
      </c>
      <c r="BT24" s="1">
        <f t="shared" si="4"/>
        <v>125</v>
      </c>
      <c r="BU24" s="31">
        <f>IF(IMPRESSO!V24&lt;&gt;"",V24,0)</f>
        <v>0</v>
      </c>
      <c r="BV24" s="31">
        <f>IF(IMPRESSO!W24&lt;&gt;"",W24,0)</f>
        <v>0</v>
      </c>
      <c r="BW24" s="31">
        <f>IF(IMPRESSO!X24&lt;&gt;"",X24,0)</f>
        <v>0</v>
      </c>
      <c r="BY24" s="1">
        <f t="shared" si="5"/>
        <v>126</v>
      </c>
      <c r="BZ24" s="31">
        <f>IF(IMPRESSO!AA24&lt;&gt;"",AA24,0)</f>
        <v>0</v>
      </c>
      <c r="CA24" s="31">
        <f>IF(IMPRESSO!AB24&lt;&gt;"",AB24,0)</f>
        <v>0</v>
      </c>
      <c r="CB24" s="31">
        <f>IF(IMPRESSO!AC24&lt;&gt;"",AC24,0)</f>
        <v>0</v>
      </c>
      <c r="CD24" s="1">
        <f t="shared" si="6"/>
        <v>127</v>
      </c>
      <c r="CE24" s="31">
        <f>IF(IMPRESSO!AF24&lt;&gt;"",AF24,0)</f>
        <v>0</v>
      </c>
      <c r="CF24" s="31">
        <f>IF(IMPRESSO!AG24&lt;&gt;"",AG24,0)</f>
        <v>0</v>
      </c>
      <c r="CG24" s="31">
        <f>IF(IMPRESSO!AH24&lt;&gt;"",AH24,0)</f>
        <v>0</v>
      </c>
      <c r="CI24" s="1">
        <f t="shared" si="7"/>
        <v>128</v>
      </c>
      <c r="CJ24" s="31">
        <f>IF(IMPRESSO!AK24&lt;&gt;"",AK24,0)</f>
        <v>0</v>
      </c>
      <c r="CK24" s="31">
        <f>IF(IMPRESSO!AL24&lt;&gt;"",AL24,0)</f>
        <v>0</v>
      </c>
      <c r="CL24" s="31">
        <f>IF(IMPRESSO!AM24&lt;&gt;"",AM24,0)</f>
        <v>0</v>
      </c>
      <c r="CN24" s="1">
        <f t="shared" si="8"/>
        <v>129</v>
      </c>
      <c r="CO24" s="31">
        <f>IF(IMPRESSO!AP24&lt;&gt;"",AP24,0)</f>
        <v>0</v>
      </c>
      <c r="CP24" s="31">
        <f>IF(IMPRESSO!AQ24&lt;&gt;"",AQ24,0)</f>
        <v>0</v>
      </c>
      <c r="CQ24" s="31">
        <f>IF(IMPRESSO!AR24&lt;&gt;"",AR24,0)</f>
        <v>0</v>
      </c>
      <c r="CS24" s="1">
        <f t="shared" si="9"/>
        <v>130</v>
      </c>
      <c r="CT24" s="31">
        <f>IF(IMPRESSO!AU24&lt;&gt;"",AU24,0)</f>
        <v>0</v>
      </c>
      <c r="CU24" s="31">
        <f>IF(IMPRESSO!AV24&lt;&gt;"",AV24,0)</f>
        <v>0</v>
      </c>
      <c r="CV24" s="31">
        <f>IF(IMPRESSO!AW24&lt;&gt;"",AW24,0)</f>
        <v>0</v>
      </c>
      <c r="CZ24" s="111">
        <v>54</v>
      </c>
      <c r="DA24" s="112">
        <v>-100</v>
      </c>
      <c r="DC24" s="111">
        <v>54</v>
      </c>
      <c r="DD24" s="112">
        <v>-100</v>
      </c>
      <c r="DF24" s="111">
        <v>54</v>
      </c>
      <c r="DG24" s="112">
        <v>-100</v>
      </c>
      <c r="DI24" s="111">
        <v>54</v>
      </c>
      <c r="DJ24" s="112">
        <v>-62</v>
      </c>
      <c r="DL24" s="111">
        <v>54</v>
      </c>
      <c r="DM24" s="112">
        <v>-99</v>
      </c>
      <c r="DO24" s="111">
        <v>54</v>
      </c>
      <c r="DP24" s="112">
        <v>-100</v>
      </c>
      <c r="DR24" s="111">
        <v>54</v>
      </c>
      <c r="DS24" s="112">
        <v>-100</v>
      </c>
      <c r="DU24" s="111">
        <v>54</v>
      </c>
      <c r="DV24" s="112">
        <v>-100</v>
      </c>
      <c r="DX24" s="111">
        <v>54</v>
      </c>
      <c r="DY24" s="112">
        <v>-100</v>
      </c>
      <c r="EA24" s="111">
        <v>54</v>
      </c>
      <c r="EB24" s="112">
        <v>-99</v>
      </c>
      <c r="EE24" s="111">
        <v>54</v>
      </c>
      <c r="EF24" s="112">
        <v>-100</v>
      </c>
      <c r="EH24" s="111">
        <v>54</v>
      </c>
      <c r="EI24" s="112">
        <v>-100</v>
      </c>
      <c r="EK24" s="111">
        <v>54</v>
      </c>
      <c r="EL24" s="112">
        <v>-100</v>
      </c>
      <c r="EN24" s="111">
        <v>54</v>
      </c>
      <c r="EO24" s="112">
        <v>-62</v>
      </c>
      <c r="EQ24" s="111">
        <v>54</v>
      </c>
      <c r="ER24" s="112">
        <v>-100</v>
      </c>
      <c r="ET24" s="111">
        <v>54</v>
      </c>
      <c r="EU24" s="112">
        <v>-100</v>
      </c>
      <c r="EW24" s="111">
        <v>54</v>
      </c>
      <c r="EX24" s="112">
        <v>-100</v>
      </c>
      <c r="EZ24" s="111">
        <v>54</v>
      </c>
      <c r="FA24" s="112">
        <v>-100</v>
      </c>
      <c r="FC24" s="111">
        <v>54</v>
      </c>
      <c r="FD24" s="112">
        <v>-100</v>
      </c>
      <c r="FF24" s="111">
        <v>54</v>
      </c>
      <c r="FG24" s="112">
        <v>-100</v>
      </c>
    </row>
    <row r="25" spans="1:163" ht="15" customHeight="1" x14ac:dyDescent="0.2">
      <c r="A25" s="95"/>
      <c r="B25" s="100">
        <v>3</v>
      </c>
      <c r="C25" s="101">
        <v>4</v>
      </c>
      <c r="D25" s="101">
        <v>6</v>
      </c>
      <c r="E25" s="95"/>
      <c r="F25" s="95"/>
      <c r="G25" s="100">
        <v>3</v>
      </c>
      <c r="H25" s="101">
        <v>4</v>
      </c>
      <c r="I25" s="101">
        <v>6</v>
      </c>
      <c r="J25" s="95"/>
      <c r="K25" s="95"/>
      <c r="L25" s="100">
        <v>3</v>
      </c>
      <c r="M25" s="101">
        <v>5</v>
      </c>
      <c r="N25" s="101">
        <v>6</v>
      </c>
      <c r="O25" s="95"/>
      <c r="P25" s="95"/>
      <c r="Q25" s="100">
        <v>1</v>
      </c>
      <c r="R25" s="101">
        <v>3</v>
      </c>
      <c r="S25" s="101">
        <v>5</v>
      </c>
      <c r="T25" s="95"/>
      <c r="U25" s="95"/>
      <c r="V25" s="100">
        <v>5</v>
      </c>
      <c r="W25" s="101">
        <v>4</v>
      </c>
      <c r="X25" s="101">
        <v>4</v>
      </c>
      <c r="Y25" s="95"/>
      <c r="Z25" s="95"/>
      <c r="AA25" s="100">
        <v>4</v>
      </c>
      <c r="AB25" s="101">
        <v>4</v>
      </c>
      <c r="AC25" s="101">
        <v>6</v>
      </c>
      <c r="AD25" s="95"/>
      <c r="AE25" s="95"/>
      <c r="AF25" s="100">
        <v>6</v>
      </c>
      <c r="AG25" s="101">
        <v>4</v>
      </c>
      <c r="AH25" s="101">
        <v>4</v>
      </c>
      <c r="AI25" s="95"/>
      <c r="AJ25" s="95"/>
      <c r="AK25" s="100">
        <v>6</v>
      </c>
      <c r="AL25" s="101">
        <v>5</v>
      </c>
      <c r="AM25" s="101">
        <v>2</v>
      </c>
      <c r="AN25" s="95"/>
      <c r="AO25" s="95"/>
      <c r="AP25" s="100">
        <v>2</v>
      </c>
      <c r="AQ25" s="101">
        <v>5</v>
      </c>
      <c r="AR25" s="101">
        <v>6</v>
      </c>
      <c r="AS25" s="95"/>
      <c r="AU25" s="102">
        <v>3</v>
      </c>
      <c r="AV25" s="103">
        <v>5</v>
      </c>
      <c r="AW25" s="103">
        <v>5</v>
      </c>
      <c r="AZ25" s="1">
        <f t="shared" si="0"/>
        <v>131</v>
      </c>
      <c r="BA25" s="31">
        <f>IF(IMPRESSO!B25&lt;&gt;"",B25,0)</f>
        <v>0</v>
      </c>
      <c r="BB25" s="31">
        <f>IF(IMPRESSO!C25&lt;&gt;"",C25,0)</f>
        <v>0</v>
      </c>
      <c r="BC25" s="31">
        <f>IF(IMPRESSO!D25&lt;&gt;"",D25,0)</f>
        <v>0</v>
      </c>
      <c r="BE25" s="1">
        <f t="shared" si="1"/>
        <v>132</v>
      </c>
      <c r="BF25" s="31">
        <f>IF(IMPRESSO!G25&lt;&gt;"",G25,0)</f>
        <v>0</v>
      </c>
      <c r="BG25" s="31">
        <f>IF(IMPRESSO!H25&lt;&gt;"",H25,0)</f>
        <v>0</v>
      </c>
      <c r="BH25" s="31">
        <f>IF(IMPRESSO!I25&lt;&gt;"",I25,0)</f>
        <v>0</v>
      </c>
      <c r="BJ25" s="1">
        <f t="shared" si="2"/>
        <v>133</v>
      </c>
      <c r="BK25" s="31">
        <f>IF(IMPRESSO!L25&lt;&gt;"",L25,0)</f>
        <v>0</v>
      </c>
      <c r="BL25" s="31">
        <f>IF(IMPRESSO!M25&lt;&gt;"",M25,0)</f>
        <v>0</v>
      </c>
      <c r="BM25" s="31">
        <f>IF(IMPRESSO!N25&lt;&gt;"",N25,0)</f>
        <v>0</v>
      </c>
      <c r="BO25" s="1">
        <f t="shared" si="3"/>
        <v>134</v>
      </c>
      <c r="BP25" s="31">
        <f>IF(IMPRESSO!Q25&lt;&gt;"",Q25,0)</f>
        <v>0</v>
      </c>
      <c r="BQ25" s="31">
        <f>IF(IMPRESSO!R25&lt;&gt;"",R25,0)</f>
        <v>0</v>
      </c>
      <c r="BR25" s="31">
        <f>IF(IMPRESSO!S25&lt;&gt;"",S25,0)</f>
        <v>0</v>
      </c>
      <c r="BT25" s="1">
        <f t="shared" si="4"/>
        <v>135</v>
      </c>
      <c r="BU25" s="31">
        <f>IF(IMPRESSO!V25&lt;&gt;"",V25,0)</f>
        <v>0</v>
      </c>
      <c r="BV25" s="31">
        <f>IF(IMPRESSO!W25&lt;&gt;"",W25,0)</f>
        <v>0</v>
      </c>
      <c r="BW25" s="31">
        <f>IF(IMPRESSO!X25&lt;&gt;"",X25,0)</f>
        <v>0</v>
      </c>
      <c r="BY25" s="1">
        <f t="shared" si="5"/>
        <v>136</v>
      </c>
      <c r="BZ25" s="31">
        <f>IF(IMPRESSO!AA25&lt;&gt;"",AA25,0)</f>
        <v>0</v>
      </c>
      <c r="CA25" s="31">
        <f>IF(IMPRESSO!AB25&lt;&gt;"",AB25,0)</f>
        <v>0</v>
      </c>
      <c r="CB25" s="31">
        <f>IF(IMPRESSO!AC25&lt;&gt;"",AC25,0)</f>
        <v>0</v>
      </c>
      <c r="CD25" s="1">
        <f t="shared" si="6"/>
        <v>137</v>
      </c>
      <c r="CE25" s="31">
        <f>IF(IMPRESSO!AF25&lt;&gt;"",AF25,0)</f>
        <v>0</v>
      </c>
      <c r="CF25" s="31">
        <f>IF(IMPRESSO!AG25&lt;&gt;"",AG25,0)</f>
        <v>0</v>
      </c>
      <c r="CG25" s="31">
        <f>IF(IMPRESSO!AH25&lt;&gt;"",AH25,0)</f>
        <v>0</v>
      </c>
      <c r="CI25" s="1">
        <f t="shared" si="7"/>
        <v>138</v>
      </c>
      <c r="CJ25" s="31">
        <f>IF(IMPRESSO!AK25&lt;&gt;"",AK25,0)</f>
        <v>0</v>
      </c>
      <c r="CK25" s="31">
        <f>IF(IMPRESSO!AL25&lt;&gt;"",AL25,0)</f>
        <v>0</v>
      </c>
      <c r="CL25" s="31">
        <f>IF(IMPRESSO!AM25&lt;&gt;"",AM25,0)</f>
        <v>0</v>
      </c>
      <c r="CN25" s="1">
        <f t="shared" si="8"/>
        <v>139</v>
      </c>
      <c r="CO25" s="31">
        <f>IF(IMPRESSO!AP25&lt;&gt;"",AP25,0)</f>
        <v>0</v>
      </c>
      <c r="CP25" s="31">
        <f>IF(IMPRESSO!AQ25&lt;&gt;"",AQ25,0)</f>
        <v>0</v>
      </c>
      <c r="CQ25" s="31">
        <f>IF(IMPRESSO!AR25&lt;&gt;"",AR25,0)</f>
        <v>0</v>
      </c>
      <c r="CS25" s="1">
        <f t="shared" si="9"/>
        <v>140</v>
      </c>
      <c r="CT25" s="31">
        <f>IF(IMPRESSO!AU25&lt;&gt;"",AU25,0)</f>
        <v>0</v>
      </c>
      <c r="CU25" s="31">
        <f>IF(IMPRESSO!AV25&lt;&gt;"",AV25,0)</f>
        <v>0</v>
      </c>
      <c r="CV25" s="31">
        <f>IF(IMPRESSO!AW25&lt;&gt;"",AW25,0)</f>
        <v>0</v>
      </c>
      <c r="CZ25" s="111">
        <v>55</v>
      </c>
      <c r="DA25" s="112">
        <v>-100</v>
      </c>
      <c r="DC25" s="111">
        <v>55</v>
      </c>
      <c r="DD25" s="112">
        <v>-100</v>
      </c>
      <c r="DF25" s="111">
        <v>55</v>
      </c>
      <c r="DG25" s="112">
        <v>-100</v>
      </c>
      <c r="DI25" s="111">
        <v>55</v>
      </c>
      <c r="DJ25" s="112">
        <v>-60</v>
      </c>
      <c r="DL25" s="111">
        <v>55</v>
      </c>
      <c r="DM25" s="112">
        <v>-98</v>
      </c>
      <c r="DO25" s="111">
        <v>55</v>
      </c>
      <c r="DP25" s="112">
        <v>-100</v>
      </c>
      <c r="DR25" s="111">
        <v>55</v>
      </c>
      <c r="DS25" s="112">
        <v>-100</v>
      </c>
      <c r="DU25" s="111">
        <v>55</v>
      </c>
      <c r="DV25" s="112">
        <v>-100</v>
      </c>
      <c r="DX25" s="111">
        <v>55</v>
      </c>
      <c r="DY25" s="112">
        <v>-100</v>
      </c>
      <c r="EA25" s="111">
        <v>55</v>
      </c>
      <c r="EB25" s="112">
        <v>-99</v>
      </c>
      <c r="EE25" s="111">
        <v>55</v>
      </c>
      <c r="EF25" s="112">
        <v>-100</v>
      </c>
      <c r="EH25" s="111">
        <v>55</v>
      </c>
      <c r="EI25" s="112">
        <v>-100</v>
      </c>
      <c r="EK25" s="111">
        <v>55</v>
      </c>
      <c r="EL25" s="112">
        <v>-100</v>
      </c>
      <c r="EN25" s="111">
        <v>55</v>
      </c>
      <c r="EO25" s="112">
        <v>-60</v>
      </c>
      <c r="EQ25" s="111">
        <v>55</v>
      </c>
      <c r="ER25" s="112">
        <v>-99</v>
      </c>
      <c r="ET25" s="111">
        <v>55</v>
      </c>
      <c r="EU25" s="112">
        <v>-100</v>
      </c>
      <c r="EW25" s="111">
        <v>55</v>
      </c>
      <c r="EX25" s="112">
        <v>-100</v>
      </c>
      <c r="EZ25" s="111">
        <v>55</v>
      </c>
      <c r="FA25" s="112">
        <v>-100</v>
      </c>
      <c r="FC25" s="111">
        <v>55</v>
      </c>
      <c r="FD25" s="112">
        <v>-100</v>
      </c>
      <c r="FF25" s="111">
        <v>55</v>
      </c>
      <c r="FG25" s="112">
        <v>-99</v>
      </c>
    </row>
    <row r="26" spans="1:163" ht="15" customHeight="1" x14ac:dyDescent="0.2">
      <c r="A26" s="95"/>
      <c r="B26" s="100">
        <v>5</v>
      </c>
      <c r="C26" s="101">
        <v>3</v>
      </c>
      <c r="D26" s="101">
        <v>2</v>
      </c>
      <c r="E26" s="95"/>
      <c r="F26" s="95"/>
      <c r="G26" s="100">
        <v>2</v>
      </c>
      <c r="H26" s="101">
        <v>5</v>
      </c>
      <c r="I26" s="101">
        <v>6</v>
      </c>
      <c r="J26" s="95"/>
      <c r="K26" s="95"/>
      <c r="L26" s="100">
        <v>2</v>
      </c>
      <c r="M26" s="101">
        <v>4</v>
      </c>
      <c r="N26" s="101">
        <v>6</v>
      </c>
      <c r="O26" s="95"/>
      <c r="P26" s="95"/>
      <c r="Q26" s="100">
        <v>2</v>
      </c>
      <c r="R26" s="101">
        <v>4</v>
      </c>
      <c r="S26" s="101">
        <v>6</v>
      </c>
      <c r="T26" s="95"/>
      <c r="U26" s="95"/>
      <c r="V26" s="100">
        <v>4</v>
      </c>
      <c r="W26" s="101">
        <v>4</v>
      </c>
      <c r="X26" s="101">
        <v>3</v>
      </c>
      <c r="Y26" s="95"/>
      <c r="Z26" s="95"/>
      <c r="AA26" s="100">
        <v>3</v>
      </c>
      <c r="AB26" s="101">
        <v>3</v>
      </c>
      <c r="AC26" s="101">
        <v>5</v>
      </c>
      <c r="AD26" s="95"/>
      <c r="AE26" s="95"/>
      <c r="AF26" s="100">
        <v>6</v>
      </c>
      <c r="AG26" s="101">
        <v>4</v>
      </c>
      <c r="AH26" s="101">
        <v>3</v>
      </c>
      <c r="AI26" s="95"/>
      <c r="AJ26" s="95"/>
      <c r="AK26" s="100">
        <v>6</v>
      </c>
      <c r="AL26" s="101">
        <v>5</v>
      </c>
      <c r="AM26" s="101">
        <v>3</v>
      </c>
      <c r="AN26" s="95"/>
      <c r="AO26" s="95"/>
      <c r="AP26" s="100">
        <v>2</v>
      </c>
      <c r="AQ26" s="101">
        <v>4</v>
      </c>
      <c r="AR26" s="101">
        <v>5</v>
      </c>
      <c r="AS26" s="95"/>
      <c r="AU26" s="102">
        <v>7</v>
      </c>
      <c r="AV26" s="103">
        <v>1</v>
      </c>
      <c r="AW26" s="103">
        <v>1</v>
      </c>
      <c r="AZ26" s="1">
        <f t="shared" si="0"/>
        <v>141</v>
      </c>
      <c r="BA26" s="31">
        <f>IF(IMPRESSO!B26&lt;&gt;"",B26,0)</f>
        <v>0</v>
      </c>
      <c r="BB26" s="31">
        <f>IF(IMPRESSO!C26&lt;&gt;"",C26,0)</f>
        <v>0</v>
      </c>
      <c r="BC26" s="31">
        <f>IF(IMPRESSO!D26&lt;&gt;"",D26,0)</f>
        <v>0</v>
      </c>
      <c r="BE26" s="1">
        <f t="shared" si="1"/>
        <v>142</v>
      </c>
      <c r="BF26" s="31">
        <f>IF(IMPRESSO!G26&lt;&gt;"",G26,0)</f>
        <v>0</v>
      </c>
      <c r="BG26" s="31">
        <f>IF(IMPRESSO!H26&lt;&gt;"",H26,0)</f>
        <v>0</v>
      </c>
      <c r="BH26" s="31">
        <f>IF(IMPRESSO!I26&lt;&gt;"",I26,0)</f>
        <v>0</v>
      </c>
      <c r="BJ26" s="1">
        <f t="shared" si="2"/>
        <v>143</v>
      </c>
      <c r="BK26" s="31">
        <f>IF(IMPRESSO!L26&lt;&gt;"",L26,0)</f>
        <v>0</v>
      </c>
      <c r="BL26" s="31">
        <f>IF(IMPRESSO!M26&lt;&gt;"",M26,0)</f>
        <v>0</v>
      </c>
      <c r="BM26" s="31">
        <f>IF(IMPRESSO!N26&lt;&gt;"",N26,0)</f>
        <v>0</v>
      </c>
      <c r="BO26" s="1">
        <f t="shared" si="3"/>
        <v>144</v>
      </c>
      <c r="BP26" s="31">
        <f>IF(IMPRESSO!Q26&lt;&gt;"",Q26,0)</f>
        <v>0</v>
      </c>
      <c r="BQ26" s="31">
        <f>IF(IMPRESSO!R26&lt;&gt;"",R26,0)</f>
        <v>0</v>
      </c>
      <c r="BR26" s="31">
        <f>IF(IMPRESSO!S26&lt;&gt;"",S26,0)</f>
        <v>0</v>
      </c>
      <c r="BT26" s="1">
        <f t="shared" si="4"/>
        <v>145</v>
      </c>
      <c r="BU26" s="31">
        <f>IF(IMPRESSO!V26&lt;&gt;"",V26,0)</f>
        <v>0</v>
      </c>
      <c r="BV26" s="31">
        <f>IF(IMPRESSO!W26&lt;&gt;"",W26,0)</f>
        <v>0</v>
      </c>
      <c r="BW26" s="31">
        <f>IF(IMPRESSO!X26&lt;&gt;"",X26,0)</f>
        <v>0</v>
      </c>
      <c r="BY26" s="1">
        <f t="shared" si="5"/>
        <v>146</v>
      </c>
      <c r="BZ26" s="31">
        <f>IF(IMPRESSO!AA26&lt;&gt;"",AA26,0)</f>
        <v>0</v>
      </c>
      <c r="CA26" s="31">
        <f>IF(IMPRESSO!AB26&lt;&gt;"",AB26,0)</f>
        <v>0</v>
      </c>
      <c r="CB26" s="31">
        <f>IF(IMPRESSO!AC26&lt;&gt;"",AC26,0)</f>
        <v>0</v>
      </c>
      <c r="CD26" s="1">
        <f t="shared" si="6"/>
        <v>147</v>
      </c>
      <c r="CE26" s="31">
        <f>IF(IMPRESSO!AF26&lt;&gt;"",AF26,0)</f>
        <v>0</v>
      </c>
      <c r="CF26" s="31">
        <f>IF(IMPRESSO!AG26&lt;&gt;"",AG26,0)</f>
        <v>0</v>
      </c>
      <c r="CG26" s="31">
        <f>IF(IMPRESSO!AH26&lt;&gt;"",AH26,0)</f>
        <v>0</v>
      </c>
      <c r="CI26" s="1">
        <f t="shared" si="7"/>
        <v>148</v>
      </c>
      <c r="CJ26" s="31">
        <f>IF(IMPRESSO!AK26&lt;&gt;"",AK26,0)</f>
        <v>0</v>
      </c>
      <c r="CK26" s="31">
        <f>IF(IMPRESSO!AL26&lt;&gt;"",AL26,0)</f>
        <v>0</v>
      </c>
      <c r="CL26" s="31">
        <f>IF(IMPRESSO!AM26&lt;&gt;"",AM26,0)</f>
        <v>0</v>
      </c>
      <c r="CN26" s="1">
        <f t="shared" si="8"/>
        <v>149</v>
      </c>
      <c r="CO26" s="31">
        <f>IF(IMPRESSO!AP26&lt;&gt;"",AP26,0)</f>
        <v>0</v>
      </c>
      <c r="CP26" s="31">
        <f>IF(IMPRESSO!AQ26&lt;&gt;"",AQ26,0)</f>
        <v>0</v>
      </c>
      <c r="CQ26" s="31">
        <f>IF(IMPRESSO!AR26&lt;&gt;"",AR26,0)</f>
        <v>0</v>
      </c>
      <c r="CS26" s="1">
        <f t="shared" si="9"/>
        <v>150</v>
      </c>
      <c r="CT26" s="31">
        <f>IF(IMPRESSO!AU26&lt;&gt;"",AU26,0)</f>
        <v>0</v>
      </c>
      <c r="CU26" s="31">
        <f>IF(IMPRESSO!AV26&lt;&gt;"",AV26,0)</f>
        <v>0</v>
      </c>
      <c r="CV26" s="31">
        <f>IF(IMPRESSO!AW26&lt;&gt;"",AW26,0)</f>
        <v>0</v>
      </c>
      <c r="CZ26" s="111">
        <v>56</v>
      </c>
      <c r="DA26" s="112">
        <v>-100</v>
      </c>
      <c r="DC26" s="111">
        <v>56</v>
      </c>
      <c r="DD26" s="112">
        <v>-100</v>
      </c>
      <c r="DF26" s="111">
        <v>56</v>
      </c>
      <c r="DG26" s="112">
        <v>-100</v>
      </c>
      <c r="DI26" s="111">
        <v>56</v>
      </c>
      <c r="DJ26" s="112">
        <v>-56</v>
      </c>
      <c r="DL26" s="111">
        <v>56</v>
      </c>
      <c r="DM26" s="112">
        <v>-94</v>
      </c>
      <c r="DO26" s="111">
        <v>56</v>
      </c>
      <c r="DP26" s="112">
        <v>-100</v>
      </c>
      <c r="DR26" s="111">
        <v>56</v>
      </c>
      <c r="DS26" s="112">
        <v>-100</v>
      </c>
      <c r="DU26" s="111">
        <v>56</v>
      </c>
      <c r="DV26" s="112">
        <v>-100</v>
      </c>
      <c r="DX26" s="111">
        <v>56</v>
      </c>
      <c r="DY26" s="112">
        <v>-100</v>
      </c>
      <c r="EA26" s="111">
        <v>56</v>
      </c>
      <c r="EB26" s="112">
        <v>-99</v>
      </c>
      <c r="EE26" s="111">
        <v>56</v>
      </c>
      <c r="EF26" s="112">
        <v>-100</v>
      </c>
      <c r="EH26" s="111">
        <v>56</v>
      </c>
      <c r="EI26" s="112">
        <v>-100</v>
      </c>
      <c r="EK26" s="111">
        <v>56</v>
      </c>
      <c r="EL26" s="112">
        <v>-100</v>
      </c>
      <c r="EN26" s="111">
        <v>56</v>
      </c>
      <c r="EO26" s="112">
        <v>-56</v>
      </c>
      <c r="EQ26" s="111">
        <v>56</v>
      </c>
      <c r="ER26" s="112">
        <v>-98</v>
      </c>
      <c r="ET26" s="111">
        <v>56</v>
      </c>
      <c r="EU26" s="112">
        <v>-100</v>
      </c>
      <c r="EW26" s="111">
        <v>56</v>
      </c>
      <c r="EX26" s="112">
        <v>-100</v>
      </c>
      <c r="EZ26" s="111">
        <v>56</v>
      </c>
      <c r="FA26" s="112">
        <v>-100</v>
      </c>
      <c r="FC26" s="111">
        <v>56</v>
      </c>
      <c r="FD26" s="112">
        <v>-100</v>
      </c>
      <c r="FF26" s="111">
        <v>56</v>
      </c>
      <c r="FG26" s="112">
        <v>-99</v>
      </c>
    </row>
    <row r="27" spans="1:163" ht="15" customHeight="1" x14ac:dyDescent="0.2">
      <c r="A27" s="95"/>
      <c r="B27" s="100">
        <v>5</v>
      </c>
      <c r="C27" s="101">
        <v>3</v>
      </c>
      <c r="D27" s="101">
        <v>3</v>
      </c>
      <c r="E27" s="95"/>
      <c r="F27" s="95"/>
      <c r="G27" s="100">
        <v>5</v>
      </c>
      <c r="H27" s="101">
        <v>5</v>
      </c>
      <c r="I27" s="101">
        <v>3</v>
      </c>
      <c r="J27" s="95"/>
      <c r="K27" s="95"/>
      <c r="L27" s="100">
        <v>3</v>
      </c>
      <c r="M27" s="101">
        <v>5</v>
      </c>
      <c r="N27" s="101">
        <v>5</v>
      </c>
      <c r="O27" s="95"/>
      <c r="P27" s="95"/>
      <c r="Q27" s="100">
        <v>6</v>
      </c>
      <c r="R27" s="101">
        <v>4</v>
      </c>
      <c r="S27" s="101">
        <v>2</v>
      </c>
      <c r="T27" s="95"/>
      <c r="U27" s="95"/>
      <c r="V27" s="100">
        <v>3</v>
      </c>
      <c r="W27" s="101">
        <v>3</v>
      </c>
      <c r="X27" s="101">
        <v>6</v>
      </c>
      <c r="Y27" s="95"/>
      <c r="Z27" s="95"/>
      <c r="AA27" s="100">
        <v>5</v>
      </c>
      <c r="AB27" s="101">
        <v>4</v>
      </c>
      <c r="AC27" s="101">
        <v>2</v>
      </c>
      <c r="AD27" s="95"/>
      <c r="AE27" s="95"/>
      <c r="AF27" s="100">
        <v>2</v>
      </c>
      <c r="AG27" s="101">
        <v>5</v>
      </c>
      <c r="AH27" s="101">
        <v>6</v>
      </c>
      <c r="AI27" s="95"/>
      <c r="AJ27" s="95"/>
      <c r="AK27" s="100">
        <v>2</v>
      </c>
      <c r="AL27" s="101">
        <v>5</v>
      </c>
      <c r="AM27" s="101">
        <v>7</v>
      </c>
      <c r="AN27" s="95"/>
      <c r="AO27" s="95"/>
      <c r="AP27" s="100">
        <v>5</v>
      </c>
      <c r="AQ27" s="101">
        <v>4</v>
      </c>
      <c r="AR27" s="101">
        <v>4</v>
      </c>
      <c r="AS27" s="95"/>
      <c r="AU27" s="102">
        <v>2</v>
      </c>
      <c r="AV27" s="103">
        <v>2</v>
      </c>
      <c r="AW27" s="103">
        <v>6</v>
      </c>
      <c r="AZ27" s="1">
        <f t="shared" si="0"/>
        <v>151</v>
      </c>
      <c r="BA27" s="31">
        <f>IF(IMPRESSO!B27&lt;&gt;"",B27,0)</f>
        <v>0</v>
      </c>
      <c r="BB27" s="31">
        <f>IF(IMPRESSO!C27&lt;&gt;"",C27,0)</f>
        <v>0</v>
      </c>
      <c r="BC27" s="31">
        <f>IF(IMPRESSO!D27&lt;&gt;"",D27,0)</f>
        <v>0</v>
      </c>
      <c r="BE27" s="1">
        <f t="shared" si="1"/>
        <v>152</v>
      </c>
      <c r="BF27" s="31">
        <f>IF(IMPRESSO!G27&lt;&gt;"",G27,0)</f>
        <v>0</v>
      </c>
      <c r="BG27" s="31">
        <f>IF(IMPRESSO!H27&lt;&gt;"",H27,0)</f>
        <v>0</v>
      </c>
      <c r="BH27" s="31">
        <f>IF(IMPRESSO!I27&lt;&gt;"",I27,0)</f>
        <v>0</v>
      </c>
      <c r="BJ27" s="1">
        <f t="shared" si="2"/>
        <v>153</v>
      </c>
      <c r="BK27" s="31">
        <f>IF(IMPRESSO!L27&lt;&gt;"",L27,0)</f>
        <v>0</v>
      </c>
      <c r="BL27" s="31">
        <f>IF(IMPRESSO!M27&lt;&gt;"",M27,0)</f>
        <v>0</v>
      </c>
      <c r="BM27" s="31">
        <f>IF(IMPRESSO!N27&lt;&gt;"",N27,0)</f>
        <v>0</v>
      </c>
      <c r="BO27" s="1">
        <f t="shared" si="3"/>
        <v>154</v>
      </c>
      <c r="BP27" s="31">
        <f>IF(IMPRESSO!Q27&lt;&gt;"",Q27,0)</f>
        <v>0</v>
      </c>
      <c r="BQ27" s="31">
        <f>IF(IMPRESSO!R27&lt;&gt;"",R27,0)</f>
        <v>0</v>
      </c>
      <c r="BR27" s="31">
        <f>IF(IMPRESSO!S27&lt;&gt;"",S27,0)</f>
        <v>0</v>
      </c>
      <c r="BT27" s="1">
        <f t="shared" si="4"/>
        <v>155</v>
      </c>
      <c r="BU27" s="31">
        <f>IF(IMPRESSO!V27&lt;&gt;"",V27,0)</f>
        <v>0</v>
      </c>
      <c r="BV27" s="31">
        <f>IF(IMPRESSO!W27&lt;&gt;"",W27,0)</f>
        <v>0</v>
      </c>
      <c r="BW27" s="31">
        <f>IF(IMPRESSO!X27&lt;&gt;"",X27,0)</f>
        <v>0</v>
      </c>
      <c r="BY27" s="1">
        <f t="shared" si="5"/>
        <v>156</v>
      </c>
      <c r="BZ27" s="31">
        <f>IF(IMPRESSO!AA27&lt;&gt;"",AA27,0)</f>
        <v>0</v>
      </c>
      <c r="CA27" s="31">
        <f>IF(IMPRESSO!AB27&lt;&gt;"",AB27,0)</f>
        <v>0</v>
      </c>
      <c r="CB27" s="31">
        <f>IF(IMPRESSO!AC27&lt;&gt;"",AC27,0)</f>
        <v>0</v>
      </c>
      <c r="CD27" s="1">
        <f t="shared" si="6"/>
        <v>157</v>
      </c>
      <c r="CE27" s="31">
        <f>IF(IMPRESSO!AF27&lt;&gt;"",AF27,0)</f>
        <v>0</v>
      </c>
      <c r="CF27" s="31">
        <f>IF(IMPRESSO!AG27&lt;&gt;"",AG27,0)</f>
        <v>0</v>
      </c>
      <c r="CG27" s="31">
        <f>IF(IMPRESSO!AH27&lt;&gt;"",AH27,0)</f>
        <v>0</v>
      </c>
      <c r="CI27" s="1">
        <f t="shared" si="7"/>
        <v>158</v>
      </c>
      <c r="CJ27" s="31">
        <f>IF(IMPRESSO!AK27&lt;&gt;"",AK27,0)</f>
        <v>0</v>
      </c>
      <c r="CK27" s="31">
        <f>IF(IMPRESSO!AL27&lt;&gt;"",AL27,0)</f>
        <v>0</v>
      </c>
      <c r="CL27" s="31">
        <f>IF(IMPRESSO!AM27&lt;&gt;"",AM27,0)</f>
        <v>0</v>
      </c>
      <c r="CN27" s="1">
        <f t="shared" si="8"/>
        <v>159</v>
      </c>
      <c r="CO27" s="31">
        <f>IF(IMPRESSO!AP27&lt;&gt;"",AP27,0)</f>
        <v>0</v>
      </c>
      <c r="CP27" s="31">
        <f>IF(IMPRESSO!AQ27&lt;&gt;"",AQ27,0)</f>
        <v>0</v>
      </c>
      <c r="CQ27" s="31">
        <f>IF(IMPRESSO!AR27&lt;&gt;"",AR27,0)</f>
        <v>0</v>
      </c>
      <c r="CS27" s="1">
        <f t="shared" si="9"/>
        <v>160</v>
      </c>
      <c r="CT27" s="31">
        <f>IF(IMPRESSO!AU27&lt;&gt;"",AU27,0)</f>
        <v>0</v>
      </c>
      <c r="CU27" s="31">
        <f>IF(IMPRESSO!AV27&lt;&gt;"",AV27,0)</f>
        <v>0</v>
      </c>
      <c r="CV27" s="31">
        <f>IF(IMPRESSO!AW27&lt;&gt;"",AW27,0)</f>
        <v>0</v>
      </c>
      <c r="CZ27" s="111">
        <v>57</v>
      </c>
      <c r="DA27" s="112">
        <v>-100</v>
      </c>
      <c r="DC27" s="111">
        <v>57</v>
      </c>
      <c r="DD27" s="112">
        <v>-100</v>
      </c>
      <c r="DF27" s="111">
        <v>57</v>
      </c>
      <c r="DG27" s="112">
        <v>-100</v>
      </c>
      <c r="DI27" s="111">
        <v>57</v>
      </c>
      <c r="DJ27" s="112">
        <v>-52</v>
      </c>
      <c r="DL27" s="111">
        <v>57</v>
      </c>
      <c r="DM27" s="112">
        <v>-92</v>
      </c>
      <c r="DO27" s="111">
        <v>57</v>
      </c>
      <c r="DP27" s="112">
        <v>-100</v>
      </c>
      <c r="DR27" s="111">
        <v>57</v>
      </c>
      <c r="DS27" s="112">
        <v>-100</v>
      </c>
      <c r="DU27" s="111">
        <v>57</v>
      </c>
      <c r="DV27" s="112">
        <v>-100</v>
      </c>
      <c r="DX27" s="111">
        <v>57</v>
      </c>
      <c r="DY27" s="112">
        <v>-100</v>
      </c>
      <c r="EA27" s="111">
        <v>57</v>
      </c>
      <c r="EB27" s="112">
        <v>-99</v>
      </c>
      <c r="EE27" s="111">
        <v>57</v>
      </c>
      <c r="EF27" s="112">
        <v>-100</v>
      </c>
      <c r="EH27" s="111">
        <v>57</v>
      </c>
      <c r="EI27" s="112">
        <v>-100</v>
      </c>
      <c r="EK27" s="111">
        <v>57</v>
      </c>
      <c r="EL27" s="112">
        <v>-100</v>
      </c>
      <c r="EN27" s="111">
        <v>57</v>
      </c>
      <c r="EO27" s="112">
        <v>-52</v>
      </c>
      <c r="EQ27" s="111">
        <v>57</v>
      </c>
      <c r="ER27" s="112">
        <v>-97</v>
      </c>
      <c r="ET27" s="111">
        <v>57</v>
      </c>
      <c r="EU27" s="112">
        <v>-100</v>
      </c>
      <c r="EW27" s="111">
        <v>57</v>
      </c>
      <c r="EX27" s="112">
        <v>-100</v>
      </c>
      <c r="EZ27" s="111">
        <v>57</v>
      </c>
      <c r="FA27" s="112">
        <v>-100</v>
      </c>
      <c r="FC27" s="111">
        <v>57</v>
      </c>
      <c r="FD27" s="112">
        <v>-100</v>
      </c>
      <c r="FF27" s="111">
        <v>57</v>
      </c>
      <c r="FG27" s="112">
        <v>-99</v>
      </c>
    </row>
    <row r="28" spans="1:163" ht="15" customHeight="1" x14ac:dyDescent="0.2">
      <c r="A28" s="95"/>
      <c r="B28" s="100">
        <v>6</v>
      </c>
      <c r="C28" s="101">
        <v>3</v>
      </c>
      <c r="D28" s="101">
        <v>3</v>
      </c>
      <c r="E28" s="95"/>
      <c r="F28" s="95"/>
      <c r="G28" s="100">
        <v>3</v>
      </c>
      <c r="H28" s="101">
        <v>3</v>
      </c>
      <c r="I28" s="101">
        <v>6</v>
      </c>
      <c r="J28" s="95"/>
      <c r="K28" s="95"/>
      <c r="L28" s="100">
        <v>5</v>
      </c>
      <c r="M28" s="101">
        <v>5</v>
      </c>
      <c r="N28" s="101">
        <v>2</v>
      </c>
      <c r="O28" s="95"/>
      <c r="P28" s="95"/>
      <c r="Q28" s="100">
        <v>3</v>
      </c>
      <c r="R28" s="101">
        <v>4</v>
      </c>
      <c r="S28" s="101">
        <v>6</v>
      </c>
      <c r="T28" s="95"/>
      <c r="U28" s="95"/>
      <c r="V28" s="100">
        <v>6</v>
      </c>
      <c r="W28" s="101">
        <v>4</v>
      </c>
      <c r="X28" s="101">
        <v>3</v>
      </c>
      <c r="Y28" s="95"/>
      <c r="Z28" s="95"/>
      <c r="AA28" s="100">
        <v>6</v>
      </c>
      <c r="AB28" s="101">
        <v>6</v>
      </c>
      <c r="AC28" s="101">
        <v>3</v>
      </c>
      <c r="AD28" s="95"/>
      <c r="AE28" s="95"/>
      <c r="AF28" s="100">
        <v>2</v>
      </c>
      <c r="AG28" s="101">
        <v>5</v>
      </c>
      <c r="AH28" s="101">
        <v>6</v>
      </c>
      <c r="AI28" s="95"/>
      <c r="AJ28" s="95"/>
      <c r="AK28" s="100">
        <v>3</v>
      </c>
      <c r="AL28" s="101">
        <v>4</v>
      </c>
      <c r="AM28" s="101">
        <v>6</v>
      </c>
      <c r="AN28" s="95"/>
      <c r="AO28" s="95"/>
      <c r="AP28" s="100">
        <v>4</v>
      </c>
      <c r="AQ28" s="101">
        <v>4</v>
      </c>
      <c r="AR28" s="101">
        <v>5</v>
      </c>
      <c r="AS28" s="95"/>
      <c r="AU28" s="102">
        <v>6</v>
      </c>
      <c r="AV28" s="103">
        <v>4</v>
      </c>
      <c r="AW28" s="103">
        <v>2</v>
      </c>
      <c r="AZ28" s="1">
        <f t="shared" si="0"/>
        <v>161</v>
      </c>
      <c r="BA28" s="31">
        <f>IF(IMPRESSO!B28&lt;&gt;"",B28,0)</f>
        <v>0</v>
      </c>
      <c r="BB28" s="31">
        <f>IF(IMPRESSO!C28&lt;&gt;"",C28,0)</f>
        <v>0</v>
      </c>
      <c r="BC28" s="31">
        <f>IF(IMPRESSO!D28&lt;&gt;"",D28,0)</f>
        <v>0</v>
      </c>
      <c r="BE28" s="1">
        <f t="shared" si="1"/>
        <v>162</v>
      </c>
      <c r="BF28" s="31">
        <f>IF(IMPRESSO!G28&lt;&gt;"",G28,0)</f>
        <v>0</v>
      </c>
      <c r="BG28" s="31">
        <f>IF(IMPRESSO!H28&lt;&gt;"",H28,0)</f>
        <v>0</v>
      </c>
      <c r="BH28" s="31">
        <f>IF(IMPRESSO!I28&lt;&gt;"",I28,0)</f>
        <v>0</v>
      </c>
      <c r="BJ28" s="1">
        <f t="shared" si="2"/>
        <v>163</v>
      </c>
      <c r="BK28" s="31">
        <f>IF(IMPRESSO!L28&lt;&gt;"",L28,0)</f>
        <v>0</v>
      </c>
      <c r="BL28" s="31">
        <f>IF(IMPRESSO!M28&lt;&gt;"",M28,0)</f>
        <v>0</v>
      </c>
      <c r="BM28" s="31">
        <f>IF(IMPRESSO!N28&lt;&gt;"",N28,0)</f>
        <v>0</v>
      </c>
      <c r="BO28" s="1">
        <f t="shared" si="3"/>
        <v>164</v>
      </c>
      <c r="BP28" s="31">
        <f>IF(IMPRESSO!Q28&lt;&gt;"",Q28,0)</f>
        <v>0</v>
      </c>
      <c r="BQ28" s="31">
        <f>IF(IMPRESSO!R28&lt;&gt;"",R28,0)</f>
        <v>0</v>
      </c>
      <c r="BR28" s="31">
        <f>IF(IMPRESSO!S28&lt;&gt;"",S28,0)</f>
        <v>0</v>
      </c>
      <c r="BT28" s="1">
        <f t="shared" si="4"/>
        <v>165</v>
      </c>
      <c r="BU28" s="31">
        <f>IF(IMPRESSO!V28&lt;&gt;"",V28,0)</f>
        <v>0</v>
      </c>
      <c r="BV28" s="31">
        <f>IF(IMPRESSO!W28&lt;&gt;"",W28,0)</f>
        <v>0</v>
      </c>
      <c r="BW28" s="31">
        <f>IF(IMPRESSO!X28&lt;&gt;"",X28,0)</f>
        <v>0</v>
      </c>
      <c r="BY28" s="1">
        <f t="shared" si="5"/>
        <v>166</v>
      </c>
      <c r="BZ28" s="31">
        <f>IF(IMPRESSO!AA28&lt;&gt;"",AA28,0)</f>
        <v>0</v>
      </c>
      <c r="CA28" s="31">
        <f>IF(IMPRESSO!AB28&lt;&gt;"",AB28,0)</f>
        <v>0</v>
      </c>
      <c r="CB28" s="31">
        <f>IF(IMPRESSO!AC28&lt;&gt;"",AC28,0)</f>
        <v>0</v>
      </c>
      <c r="CD28" s="1">
        <f t="shared" si="6"/>
        <v>167</v>
      </c>
      <c r="CE28" s="31">
        <f>IF(IMPRESSO!AF28&lt;&gt;"",AF28,0)</f>
        <v>0</v>
      </c>
      <c r="CF28" s="31">
        <f>IF(IMPRESSO!AG28&lt;&gt;"",AG28,0)</f>
        <v>0</v>
      </c>
      <c r="CG28" s="31">
        <f>IF(IMPRESSO!AH28&lt;&gt;"",AH28,0)</f>
        <v>0</v>
      </c>
      <c r="CI28" s="1">
        <f t="shared" si="7"/>
        <v>168</v>
      </c>
      <c r="CJ28" s="31">
        <f>IF(IMPRESSO!AK28&lt;&gt;"",AK28,0)</f>
        <v>0</v>
      </c>
      <c r="CK28" s="31">
        <f>IF(IMPRESSO!AL28&lt;&gt;"",AL28,0)</f>
        <v>0</v>
      </c>
      <c r="CL28" s="31">
        <f>IF(IMPRESSO!AM28&lt;&gt;"",AM28,0)</f>
        <v>0</v>
      </c>
      <c r="CN28" s="1">
        <f t="shared" si="8"/>
        <v>169</v>
      </c>
      <c r="CO28" s="31">
        <f>IF(IMPRESSO!AP28&lt;&gt;"",AP28,0)</f>
        <v>0</v>
      </c>
      <c r="CP28" s="31">
        <f>IF(IMPRESSO!AQ28&lt;&gt;"",AQ28,0)</f>
        <v>0</v>
      </c>
      <c r="CQ28" s="31">
        <f>IF(IMPRESSO!AR28&lt;&gt;"",AR28,0)</f>
        <v>0</v>
      </c>
      <c r="CS28" s="1">
        <f t="shared" si="9"/>
        <v>170</v>
      </c>
      <c r="CT28" s="31">
        <f>IF(IMPRESSO!AU28&lt;&gt;"",AU28,0)</f>
        <v>0</v>
      </c>
      <c r="CU28" s="31">
        <f>IF(IMPRESSO!AV28&lt;&gt;"",AV28,0)</f>
        <v>0</v>
      </c>
      <c r="CV28" s="31">
        <f>IF(IMPRESSO!AW28&lt;&gt;"",AW28,0)</f>
        <v>0</v>
      </c>
      <c r="CZ28" s="111">
        <v>58</v>
      </c>
      <c r="DA28" s="112">
        <v>-100</v>
      </c>
      <c r="DC28" s="111">
        <v>58</v>
      </c>
      <c r="DD28" s="112">
        <v>-100</v>
      </c>
      <c r="DF28" s="111">
        <v>58</v>
      </c>
      <c r="DG28" s="112">
        <v>-100</v>
      </c>
      <c r="DI28" s="111">
        <v>58</v>
      </c>
      <c r="DJ28" s="112">
        <v>-50</v>
      </c>
      <c r="DL28" s="111">
        <v>58</v>
      </c>
      <c r="DM28" s="112">
        <v>-90</v>
      </c>
      <c r="DO28" s="111">
        <v>58</v>
      </c>
      <c r="DP28" s="112">
        <v>-100</v>
      </c>
      <c r="DR28" s="111">
        <v>58</v>
      </c>
      <c r="DS28" s="112">
        <v>-100</v>
      </c>
      <c r="DU28" s="111">
        <v>58</v>
      </c>
      <c r="DV28" s="112">
        <v>-100</v>
      </c>
      <c r="DX28" s="111">
        <v>58</v>
      </c>
      <c r="DY28" s="112">
        <v>-100</v>
      </c>
      <c r="EA28" s="111">
        <v>58</v>
      </c>
      <c r="EB28" s="112">
        <v>-98</v>
      </c>
      <c r="EE28" s="111">
        <v>58</v>
      </c>
      <c r="EF28" s="112">
        <v>-100</v>
      </c>
      <c r="EH28" s="111">
        <v>58</v>
      </c>
      <c r="EI28" s="112">
        <v>-100</v>
      </c>
      <c r="EK28" s="111">
        <v>58</v>
      </c>
      <c r="EL28" s="112">
        <v>-100</v>
      </c>
      <c r="EN28" s="111">
        <v>58</v>
      </c>
      <c r="EO28" s="112">
        <v>-50</v>
      </c>
      <c r="EQ28" s="111">
        <v>58</v>
      </c>
      <c r="ER28" s="112">
        <v>-96</v>
      </c>
      <c r="ET28" s="111">
        <v>58</v>
      </c>
      <c r="EU28" s="112">
        <v>-100</v>
      </c>
      <c r="EW28" s="111">
        <v>58</v>
      </c>
      <c r="EX28" s="112">
        <v>-100</v>
      </c>
      <c r="EZ28" s="111">
        <v>58</v>
      </c>
      <c r="FA28" s="112">
        <v>-100</v>
      </c>
      <c r="FC28" s="111">
        <v>58</v>
      </c>
      <c r="FD28" s="112">
        <v>-100</v>
      </c>
      <c r="FF28" s="111">
        <v>58</v>
      </c>
      <c r="FG28" s="112">
        <v>-98</v>
      </c>
    </row>
    <row r="29" spans="1:163" ht="15" customHeight="1" x14ac:dyDescent="0.2">
      <c r="A29" s="95"/>
      <c r="B29" s="100">
        <v>2</v>
      </c>
      <c r="C29" s="101">
        <v>3</v>
      </c>
      <c r="D29" s="101">
        <v>6</v>
      </c>
      <c r="E29" s="95"/>
      <c r="F29" s="95"/>
      <c r="G29" s="100">
        <v>2</v>
      </c>
      <c r="H29" s="101">
        <v>2</v>
      </c>
      <c r="I29" s="101">
        <v>6</v>
      </c>
      <c r="J29" s="95"/>
      <c r="K29" s="95"/>
      <c r="L29" s="100">
        <v>3</v>
      </c>
      <c r="M29" s="101">
        <v>3</v>
      </c>
      <c r="N29" s="101">
        <v>6</v>
      </c>
      <c r="O29" s="95"/>
      <c r="P29" s="95"/>
      <c r="Q29" s="100">
        <v>1</v>
      </c>
      <c r="R29" s="101">
        <v>3</v>
      </c>
      <c r="S29" s="101">
        <v>5</v>
      </c>
      <c r="T29" s="95"/>
      <c r="U29" s="95"/>
      <c r="V29" s="100">
        <v>6</v>
      </c>
      <c r="W29" s="101">
        <v>4</v>
      </c>
      <c r="X29" s="101">
        <v>3</v>
      </c>
      <c r="Y29" s="95"/>
      <c r="Z29" s="95"/>
      <c r="AA29" s="100">
        <v>3</v>
      </c>
      <c r="AB29" s="101">
        <v>3</v>
      </c>
      <c r="AC29" s="101">
        <v>5</v>
      </c>
      <c r="AD29" s="95"/>
      <c r="AE29" s="95"/>
      <c r="AF29" s="100">
        <v>3</v>
      </c>
      <c r="AG29" s="101">
        <v>4</v>
      </c>
      <c r="AH29" s="101">
        <v>6</v>
      </c>
      <c r="AI29" s="95"/>
      <c r="AJ29" s="95"/>
      <c r="AK29" s="100">
        <v>3</v>
      </c>
      <c r="AL29" s="101">
        <v>5</v>
      </c>
      <c r="AM29" s="101">
        <v>5</v>
      </c>
      <c r="AN29" s="95"/>
      <c r="AO29" s="95"/>
      <c r="AP29" s="100">
        <v>3</v>
      </c>
      <c r="AQ29" s="101">
        <v>4</v>
      </c>
      <c r="AR29" s="101">
        <v>5</v>
      </c>
      <c r="AS29" s="95"/>
      <c r="AU29" s="102">
        <v>6</v>
      </c>
      <c r="AV29" s="103">
        <v>2</v>
      </c>
      <c r="AW29" s="103">
        <v>2</v>
      </c>
      <c r="AZ29" s="1">
        <f t="shared" si="0"/>
        <v>171</v>
      </c>
      <c r="BA29" s="31">
        <f>IF(IMPRESSO!B29&lt;&gt;"",B29,0)</f>
        <v>0</v>
      </c>
      <c r="BB29" s="31">
        <f>IF(IMPRESSO!C29&lt;&gt;"",C29,0)</f>
        <v>0</v>
      </c>
      <c r="BC29" s="31">
        <f>IF(IMPRESSO!D29&lt;&gt;"",D29,0)</f>
        <v>0</v>
      </c>
      <c r="BE29" s="1">
        <f t="shared" si="1"/>
        <v>172</v>
      </c>
      <c r="BF29" s="31">
        <f>IF(IMPRESSO!G29&lt;&gt;"",G29,0)</f>
        <v>0</v>
      </c>
      <c r="BG29" s="31">
        <f>IF(IMPRESSO!H29&lt;&gt;"",H29,0)</f>
        <v>0</v>
      </c>
      <c r="BH29" s="31">
        <f>IF(IMPRESSO!I29&lt;&gt;"",I29,0)</f>
        <v>0</v>
      </c>
      <c r="BJ29" s="1">
        <f t="shared" si="2"/>
        <v>173</v>
      </c>
      <c r="BK29" s="31">
        <f>IF(IMPRESSO!L29&lt;&gt;"",L29,0)</f>
        <v>0</v>
      </c>
      <c r="BL29" s="31">
        <f>IF(IMPRESSO!M29&lt;&gt;"",M29,0)</f>
        <v>0</v>
      </c>
      <c r="BM29" s="31">
        <f>IF(IMPRESSO!N29&lt;&gt;"",N29,0)</f>
        <v>0</v>
      </c>
      <c r="BO29" s="1">
        <f t="shared" si="3"/>
        <v>174</v>
      </c>
      <c r="BP29" s="31">
        <f>IF(IMPRESSO!Q29&lt;&gt;"",Q29,0)</f>
        <v>0</v>
      </c>
      <c r="BQ29" s="31">
        <f>IF(IMPRESSO!R29&lt;&gt;"",R29,0)</f>
        <v>0</v>
      </c>
      <c r="BR29" s="31">
        <f>IF(IMPRESSO!S29&lt;&gt;"",S29,0)</f>
        <v>0</v>
      </c>
      <c r="BT29" s="1">
        <f t="shared" si="4"/>
        <v>175</v>
      </c>
      <c r="BU29" s="31">
        <f>IF(IMPRESSO!V29&lt;&gt;"",V29,0)</f>
        <v>0</v>
      </c>
      <c r="BV29" s="31">
        <f>IF(IMPRESSO!W29&lt;&gt;"",W29,0)</f>
        <v>0</v>
      </c>
      <c r="BW29" s="31">
        <f>IF(IMPRESSO!X29&lt;&gt;"",X29,0)</f>
        <v>0</v>
      </c>
      <c r="BY29" s="1">
        <f t="shared" si="5"/>
        <v>176</v>
      </c>
      <c r="BZ29" s="31">
        <f>IF(IMPRESSO!AA29&lt;&gt;"",AA29,0)</f>
        <v>0</v>
      </c>
      <c r="CA29" s="31">
        <f>IF(IMPRESSO!AB29&lt;&gt;"",AB29,0)</f>
        <v>0</v>
      </c>
      <c r="CB29" s="31">
        <f>IF(IMPRESSO!AC29&lt;&gt;"",AC29,0)</f>
        <v>0</v>
      </c>
      <c r="CD29" s="1">
        <f t="shared" si="6"/>
        <v>177</v>
      </c>
      <c r="CE29" s="31">
        <f>IF(IMPRESSO!AF29&lt;&gt;"",AF29,0)</f>
        <v>0</v>
      </c>
      <c r="CF29" s="31">
        <f>IF(IMPRESSO!AG29&lt;&gt;"",AG29,0)</f>
        <v>0</v>
      </c>
      <c r="CG29" s="31">
        <f>IF(IMPRESSO!AH29&lt;&gt;"",AH29,0)</f>
        <v>0</v>
      </c>
      <c r="CI29" s="1">
        <f t="shared" si="7"/>
        <v>178</v>
      </c>
      <c r="CJ29" s="31">
        <f>IF(IMPRESSO!AK29&lt;&gt;"",AK29,0)</f>
        <v>0</v>
      </c>
      <c r="CK29" s="31">
        <f>IF(IMPRESSO!AL29&lt;&gt;"",AL29,0)</f>
        <v>0</v>
      </c>
      <c r="CL29" s="31">
        <f>IF(IMPRESSO!AM29&lt;&gt;"",AM29,0)</f>
        <v>0</v>
      </c>
      <c r="CN29" s="1">
        <f t="shared" si="8"/>
        <v>179</v>
      </c>
      <c r="CO29" s="31">
        <f>IF(IMPRESSO!AP29&lt;&gt;"",AP29,0)</f>
        <v>0</v>
      </c>
      <c r="CP29" s="31">
        <f>IF(IMPRESSO!AQ29&lt;&gt;"",AQ29,0)</f>
        <v>0</v>
      </c>
      <c r="CQ29" s="31">
        <f>IF(IMPRESSO!AR29&lt;&gt;"",AR29,0)</f>
        <v>0</v>
      </c>
      <c r="CS29" s="1">
        <f t="shared" si="9"/>
        <v>180</v>
      </c>
      <c r="CT29" s="31">
        <f>IF(IMPRESSO!AU29&lt;&gt;"",AU29,0)</f>
        <v>0</v>
      </c>
      <c r="CU29" s="31">
        <f>IF(IMPRESSO!AV29&lt;&gt;"",AV29,0)</f>
        <v>0</v>
      </c>
      <c r="CV29" s="31">
        <f>IF(IMPRESSO!AW29&lt;&gt;"",AW29,0)</f>
        <v>0</v>
      </c>
      <c r="CZ29" s="111">
        <v>59</v>
      </c>
      <c r="DA29" s="112">
        <v>-100</v>
      </c>
      <c r="DC29" s="111">
        <v>59</v>
      </c>
      <c r="DD29" s="112">
        <v>-100</v>
      </c>
      <c r="DF29" s="111">
        <v>59</v>
      </c>
      <c r="DG29" s="112">
        <v>-100</v>
      </c>
      <c r="DI29" s="111">
        <v>59</v>
      </c>
      <c r="DJ29" s="112">
        <v>-48</v>
      </c>
      <c r="DL29" s="111">
        <v>59</v>
      </c>
      <c r="DM29" s="112">
        <v>-82</v>
      </c>
      <c r="DO29" s="111">
        <v>59</v>
      </c>
      <c r="DP29" s="112">
        <v>-99</v>
      </c>
      <c r="DR29" s="111">
        <v>59</v>
      </c>
      <c r="DS29" s="112">
        <v>-100</v>
      </c>
      <c r="DU29" s="111">
        <v>59</v>
      </c>
      <c r="DV29" s="112">
        <v>-100</v>
      </c>
      <c r="DX29" s="111">
        <v>59</v>
      </c>
      <c r="DY29" s="112">
        <v>-100</v>
      </c>
      <c r="EA29" s="111">
        <v>59</v>
      </c>
      <c r="EB29" s="112">
        <v>-97</v>
      </c>
      <c r="EE29" s="111">
        <v>59</v>
      </c>
      <c r="EF29" s="112">
        <v>-100</v>
      </c>
      <c r="EH29" s="111">
        <v>59</v>
      </c>
      <c r="EI29" s="112">
        <f>EI28+1</f>
        <v>-99</v>
      </c>
      <c r="EK29" s="111">
        <v>59</v>
      </c>
      <c r="EL29" s="112">
        <v>-100</v>
      </c>
      <c r="EN29" s="111">
        <v>59</v>
      </c>
      <c r="EO29" s="112">
        <v>-48</v>
      </c>
      <c r="EQ29" s="111">
        <v>59</v>
      </c>
      <c r="ER29" s="112">
        <v>-94</v>
      </c>
      <c r="ET29" s="111">
        <v>59</v>
      </c>
      <c r="EU29" s="112">
        <v>-99</v>
      </c>
      <c r="EW29" s="111">
        <v>59</v>
      </c>
      <c r="EX29" s="112">
        <v>-100</v>
      </c>
      <c r="EZ29" s="111">
        <v>59</v>
      </c>
      <c r="FA29" s="112">
        <v>-100</v>
      </c>
      <c r="FC29" s="111">
        <v>59</v>
      </c>
      <c r="FD29" s="112">
        <v>-100</v>
      </c>
      <c r="FF29" s="111">
        <v>59</v>
      </c>
      <c r="FG29" s="112">
        <v>-98</v>
      </c>
    </row>
    <row r="30" spans="1:163" ht="15" customHeight="1" x14ac:dyDescent="0.2">
      <c r="A30" s="95"/>
      <c r="B30" s="100">
        <v>6</v>
      </c>
      <c r="C30" s="101">
        <v>3</v>
      </c>
      <c r="D30" s="101">
        <v>2</v>
      </c>
      <c r="E30" s="95"/>
      <c r="F30" s="95"/>
      <c r="G30" s="100">
        <v>2</v>
      </c>
      <c r="H30" s="101">
        <v>4</v>
      </c>
      <c r="I30" s="101">
        <v>6</v>
      </c>
      <c r="J30" s="95"/>
      <c r="K30" s="95"/>
      <c r="L30" s="100">
        <v>3</v>
      </c>
      <c r="M30" s="101">
        <v>3</v>
      </c>
      <c r="N30" s="101">
        <v>6</v>
      </c>
      <c r="O30" s="95"/>
      <c r="P30" s="95"/>
      <c r="Q30" s="100">
        <v>1</v>
      </c>
      <c r="R30" s="101">
        <v>4</v>
      </c>
      <c r="S30" s="101">
        <v>5</v>
      </c>
      <c r="T30" s="95"/>
      <c r="U30" s="95"/>
      <c r="V30" s="100">
        <v>0</v>
      </c>
      <c r="W30" s="101">
        <v>1</v>
      </c>
      <c r="X30" s="101">
        <v>5</v>
      </c>
      <c r="Y30" s="95"/>
      <c r="Z30" s="95"/>
      <c r="AA30" s="100">
        <v>6</v>
      </c>
      <c r="AB30" s="101">
        <v>4</v>
      </c>
      <c r="AC30" s="101">
        <v>2</v>
      </c>
      <c r="AD30" s="95"/>
      <c r="AE30" s="95"/>
      <c r="AF30" s="100">
        <v>3</v>
      </c>
      <c r="AG30" s="101">
        <v>4</v>
      </c>
      <c r="AH30" s="101">
        <v>6</v>
      </c>
      <c r="AI30" s="95"/>
      <c r="AJ30" s="95"/>
      <c r="AK30" s="100">
        <v>6</v>
      </c>
      <c r="AL30" s="101">
        <v>5</v>
      </c>
      <c r="AM30" s="101">
        <v>2</v>
      </c>
      <c r="AN30" s="95"/>
      <c r="AO30" s="95"/>
      <c r="AP30" s="100">
        <v>5</v>
      </c>
      <c r="AQ30" s="101">
        <v>4</v>
      </c>
      <c r="AR30" s="101">
        <v>3</v>
      </c>
      <c r="AS30" s="95"/>
      <c r="AU30" s="102">
        <v>5</v>
      </c>
      <c r="AV30" s="103">
        <v>4</v>
      </c>
      <c r="AW30" s="103">
        <v>3</v>
      </c>
      <c r="AZ30" s="1">
        <f t="shared" si="0"/>
        <v>181</v>
      </c>
      <c r="BA30" s="31">
        <f>IF(IMPRESSO!B30&lt;&gt;"",B30,0)</f>
        <v>0</v>
      </c>
      <c r="BB30" s="31">
        <f>IF(IMPRESSO!C30&lt;&gt;"",C30,0)</f>
        <v>0</v>
      </c>
      <c r="BC30" s="31">
        <f>IF(IMPRESSO!D30&lt;&gt;"",D30,0)</f>
        <v>0</v>
      </c>
      <c r="BE30" s="1">
        <f t="shared" si="1"/>
        <v>182</v>
      </c>
      <c r="BF30" s="31">
        <f>IF(IMPRESSO!G30&lt;&gt;"",G30,0)</f>
        <v>0</v>
      </c>
      <c r="BG30" s="31">
        <f>IF(IMPRESSO!H30&lt;&gt;"",H30,0)</f>
        <v>0</v>
      </c>
      <c r="BH30" s="31">
        <f>IF(IMPRESSO!I30&lt;&gt;"",I30,0)</f>
        <v>0</v>
      </c>
      <c r="BJ30" s="1">
        <f t="shared" si="2"/>
        <v>183</v>
      </c>
      <c r="BK30" s="31">
        <f>IF(IMPRESSO!L30&lt;&gt;"",L30,0)</f>
        <v>0</v>
      </c>
      <c r="BL30" s="31">
        <f>IF(IMPRESSO!M30&lt;&gt;"",M30,0)</f>
        <v>0</v>
      </c>
      <c r="BM30" s="31">
        <f>IF(IMPRESSO!N30&lt;&gt;"",N30,0)</f>
        <v>0</v>
      </c>
      <c r="BO30" s="1">
        <f t="shared" si="3"/>
        <v>184</v>
      </c>
      <c r="BP30" s="31">
        <f>IF(IMPRESSO!Q30&lt;&gt;"",Q30,0)</f>
        <v>0</v>
      </c>
      <c r="BQ30" s="31">
        <f>IF(IMPRESSO!R30&lt;&gt;"",R30,0)</f>
        <v>0</v>
      </c>
      <c r="BR30" s="31">
        <f>IF(IMPRESSO!S30&lt;&gt;"",S30,0)</f>
        <v>0</v>
      </c>
      <c r="BT30" s="1">
        <f t="shared" si="4"/>
        <v>185</v>
      </c>
      <c r="BU30" s="31">
        <f>IF(IMPRESSO!V30&lt;&gt;"",V30,0)</f>
        <v>0</v>
      </c>
      <c r="BV30" s="31">
        <f>IF(IMPRESSO!W30&lt;&gt;"",W30,0)</f>
        <v>0</v>
      </c>
      <c r="BW30" s="31">
        <f>IF(IMPRESSO!X30&lt;&gt;"",X30,0)</f>
        <v>0</v>
      </c>
      <c r="BY30" s="1">
        <f t="shared" si="5"/>
        <v>186</v>
      </c>
      <c r="BZ30" s="31">
        <f>IF(IMPRESSO!AA30&lt;&gt;"",AA30,0)</f>
        <v>0</v>
      </c>
      <c r="CA30" s="31">
        <f>IF(IMPRESSO!AB30&lt;&gt;"",AB30,0)</f>
        <v>0</v>
      </c>
      <c r="CB30" s="31">
        <f>IF(IMPRESSO!AC30&lt;&gt;"",AC30,0)</f>
        <v>0</v>
      </c>
      <c r="CD30" s="1">
        <f t="shared" si="6"/>
        <v>187</v>
      </c>
      <c r="CE30" s="31">
        <f>IF(IMPRESSO!AF30&lt;&gt;"",AF30,0)</f>
        <v>0</v>
      </c>
      <c r="CF30" s="31">
        <f>IF(IMPRESSO!AG30&lt;&gt;"",AG30,0)</f>
        <v>0</v>
      </c>
      <c r="CG30" s="31">
        <f>IF(IMPRESSO!AH30&lt;&gt;"",AH30,0)</f>
        <v>0</v>
      </c>
      <c r="CI30" s="1">
        <f t="shared" si="7"/>
        <v>188</v>
      </c>
      <c r="CJ30" s="31">
        <f>IF(IMPRESSO!AK30&lt;&gt;"",AK30,0)</f>
        <v>0</v>
      </c>
      <c r="CK30" s="31">
        <f>IF(IMPRESSO!AL30&lt;&gt;"",AL30,0)</f>
        <v>0</v>
      </c>
      <c r="CL30" s="31">
        <f>IF(IMPRESSO!AM30&lt;&gt;"",AM30,0)</f>
        <v>0</v>
      </c>
      <c r="CN30" s="1">
        <f t="shared" si="8"/>
        <v>189</v>
      </c>
      <c r="CO30" s="31">
        <f>IF(IMPRESSO!AP30&lt;&gt;"",AP30,0)</f>
        <v>0</v>
      </c>
      <c r="CP30" s="31">
        <f>IF(IMPRESSO!AQ30&lt;&gt;"",AQ30,0)</f>
        <v>0</v>
      </c>
      <c r="CQ30" s="31">
        <f>IF(IMPRESSO!AR30&lt;&gt;"",AR30,0)</f>
        <v>0</v>
      </c>
      <c r="CS30" s="1">
        <f t="shared" si="9"/>
        <v>190</v>
      </c>
      <c r="CT30" s="31">
        <f>IF(IMPRESSO!AU30&lt;&gt;"",AU30,0)</f>
        <v>0</v>
      </c>
      <c r="CU30" s="31">
        <f>IF(IMPRESSO!AV30&lt;&gt;"",AV30,0)</f>
        <v>0</v>
      </c>
      <c r="CV30" s="31">
        <f>IF(IMPRESSO!AW30&lt;&gt;"",AW30,0)</f>
        <v>0</v>
      </c>
      <c r="CZ30" s="111">
        <v>60</v>
      </c>
      <c r="DA30" s="112">
        <v>-100</v>
      </c>
      <c r="DC30" s="111">
        <v>60</v>
      </c>
      <c r="DD30" s="112">
        <v>-100</v>
      </c>
      <c r="DF30" s="111">
        <v>60</v>
      </c>
      <c r="DG30" s="112">
        <v>-100</v>
      </c>
      <c r="DI30" s="111">
        <v>60</v>
      </c>
      <c r="DJ30" s="112">
        <v>-42</v>
      </c>
      <c r="DL30" s="111">
        <v>60</v>
      </c>
      <c r="DM30" s="112">
        <v>-76</v>
      </c>
      <c r="DO30" s="111">
        <v>60</v>
      </c>
      <c r="DP30" s="112">
        <v>-98</v>
      </c>
      <c r="DR30" s="111">
        <v>60</v>
      </c>
      <c r="DS30" s="112">
        <v>-100</v>
      </c>
      <c r="DU30" s="111">
        <v>60</v>
      </c>
      <c r="DV30" s="112">
        <v>-100</v>
      </c>
      <c r="DX30" s="111">
        <v>60</v>
      </c>
      <c r="DY30" s="112">
        <v>-100</v>
      </c>
      <c r="EA30" s="111">
        <v>60</v>
      </c>
      <c r="EB30" s="112">
        <v>-96</v>
      </c>
      <c r="EE30" s="111">
        <v>60</v>
      </c>
      <c r="EF30" s="112">
        <v>-99</v>
      </c>
      <c r="EH30" s="111">
        <v>60</v>
      </c>
      <c r="EI30" s="112">
        <f>EI29</f>
        <v>-99</v>
      </c>
      <c r="EK30" s="111">
        <v>60</v>
      </c>
      <c r="EL30" s="112">
        <v>-99</v>
      </c>
      <c r="EN30" s="111">
        <v>60</v>
      </c>
      <c r="EO30" s="112">
        <v>-42</v>
      </c>
      <c r="EQ30" s="111">
        <v>60</v>
      </c>
      <c r="ER30" s="112">
        <v>-92</v>
      </c>
      <c r="ET30" s="111">
        <v>60</v>
      </c>
      <c r="EU30" s="112">
        <v>-98</v>
      </c>
      <c r="EW30" s="111">
        <v>60</v>
      </c>
      <c r="EX30" s="112">
        <v>-100</v>
      </c>
      <c r="EZ30" s="111">
        <v>60</v>
      </c>
      <c r="FA30" s="112">
        <v>-100</v>
      </c>
      <c r="FC30" s="111">
        <v>60</v>
      </c>
      <c r="FD30" s="112">
        <v>-100</v>
      </c>
      <c r="FF30" s="111">
        <v>60</v>
      </c>
      <c r="FG30" s="112">
        <v>-97</v>
      </c>
    </row>
    <row r="31" spans="1:163" ht="15" customHeight="1" x14ac:dyDescent="0.2">
      <c r="A31" s="95"/>
      <c r="B31" s="100">
        <v>2</v>
      </c>
      <c r="C31" s="101">
        <v>2</v>
      </c>
      <c r="D31" s="101">
        <v>6</v>
      </c>
      <c r="E31" s="95"/>
      <c r="F31" s="95"/>
      <c r="G31" s="100">
        <v>2</v>
      </c>
      <c r="H31" s="101">
        <v>5</v>
      </c>
      <c r="I31" s="101">
        <v>6</v>
      </c>
      <c r="J31" s="95"/>
      <c r="K31" s="95"/>
      <c r="L31" s="100">
        <v>6</v>
      </c>
      <c r="M31" s="101">
        <v>4</v>
      </c>
      <c r="N31" s="101">
        <v>4</v>
      </c>
      <c r="O31" s="95"/>
      <c r="P31" s="95"/>
      <c r="Q31" s="100">
        <v>2</v>
      </c>
      <c r="R31" s="101">
        <v>4</v>
      </c>
      <c r="S31" s="101">
        <v>5</v>
      </c>
      <c r="T31" s="95"/>
      <c r="U31" s="95"/>
      <c r="V31" s="100">
        <v>0</v>
      </c>
      <c r="W31" s="101">
        <v>1</v>
      </c>
      <c r="X31" s="101">
        <v>5</v>
      </c>
      <c r="Y31" s="95"/>
      <c r="Z31" s="95"/>
      <c r="AA31" s="100">
        <v>0</v>
      </c>
      <c r="AB31" s="101">
        <v>3</v>
      </c>
      <c r="AC31" s="101">
        <v>5</v>
      </c>
      <c r="AD31" s="95"/>
      <c r="AE31" s="95"/>
      <c r="AF31" s="100">
        <v>3</v>
      </c>
      <c r="AG31" s="101">
        <v>5</v>
      </c>
      <c r="AH31" s="101">
        <v>6</v>
      </c>
      <c r="AI31" s="95"/>
      <c r="AJ31" s="95"/>
      <c r="AK31" s="100">
        <v>2</v>
      </c>
      <c r="AL31" s="101">
        <v>5</v>
      </c>
      <c r="AM31" s="101">
        <v>6</v>
      </c>
      <c r="AN31" s="95"/>
      <c r="AO31" s="95"/>
      <c r="AP31" s="100">
        <v>5</v>
      </c>
      <c r="AQ31" s="101">
        <v>3</v>
      </c>
      <c r="AR31" s="101">
        <v>3</v>
      </c>
      <c r="AS31" s="95"/>
      <c r="AU31" s="102">
        <v>5</v>
      </c>
      <c r="AV31" s="103">
        <v>3</v>
      </c>
      <c r="AW31" s="103">
        <v>3</v>
      </c>
      <c r="AZ31" s="1">
        <f t="shared" si="0"/>
        <v>191</v>
      </c>
      <c r="BA31" s="31">
        <f>IF(IMPRESSO!B31&lt;&gt;"",B31,0)</f>
        <v>0</v>
      </c>
      <c r="BB31" s="31">
        <f>IF(IMPRESSO!C31&lt;&gt;"",C31,0)</f>
        <v>0</v>
      </c>
      <c r="BC31" s="31">
        <f>IF(IMPRESSO!D31&lt;&gt;"",D31,0)</f>
        <v>0</v>
      </c>
      <c r="BE31" s="1">
        <f t="shared" si="1"/>
        <v>192</v>
      </c>
      <c r="BF31" s="31">
        <f>IF(IMPRESSO!G31&lt;&gt;"",G31,0)</f>
        <v>0</v>
      </c>
      <c r="BG31" s="31">
        <f>IF(IMPRESSO!H31&lt;&gt;"",H31,0)</f>
        <v>0</v>
      </c>
      <c r="BH31" s="31">
        <f>IF(IMPRESSO!I31&lt;&gt;"",I31,0)</f>
        <v>0</v>
      </c>
      <c r="BJ31" s="1">
        <f t="shared" si="2"/>
        <v>193</v>
      </c>
      <c r="BK31" s="31">
        <f>IF(IMPRESSO!L31&lt;&gt;"",L31,0)</f>
        <v>0</v>
      </c>
      <c r="BL31" s="31">
        <f>IF(IMPRESSO!M31&lt;&gt;"",M31,0)</f>
        <v>0</v>
      </c>
      <c r="BM31" s="31">
        <f>IF(IMPRESSO!N31&lt;&gt;"",N31,0)</f>
        <v>0</v>
      </c>
      <c r="BO31" s="1">
        <f t="shared" si="3"/>
        <v>194</v>
      </c>
      <c r="BP31" s="31">
        <f>IF(IMPRESSO!Q31&lt;&gt;"",Q31,0)</f>
        <v>0</v>
      </c>
      <c r="BQ31" s="31">
        <f>IF(IMPRESSO!R31&lt;&gt;"",R31,0)</f>
        <v>0</v>
      </c>
      <c r="BR31" s="31">
        <f>IF(IMPRESSO!S31&lt;&gt;"",S31,0)</f>
        <v>0</v>
      </c>
      <c r="BT31" s="1">
        <f t="shared" si="4"/>
        <v>195</v>
      </c>
      <c r="BU31" s="31">
        <f>IF(IMPRESSO!V31&lt;&gt;"",V31,0)</f>
        <v>0</v>
      </c>
      <c r="BV31" s="31">
        <f>IF(IMPRESSO!W31&lt;&gt;"",W31,0)</f>
        <v>0</v>
      </c>
      <c r="BW31" s="31">
        <f>IF(IMPRESSO!X31&lt;&gt;"",X31,0)</f>
        <v>0</v>
      </c>
      <c r="BY31" s="1">
        <f t="shared" si="5"/>
        <v>196</v>
      </c>
      <c r="BZ31" s="31">
        <f>IF(IMPRESSO!AA31&lt;&gt;"",AA31,0)</f>
        <v>0</v>
      </c>
      <c r="CA31" s="31">
        <f>IF(IMPRESSO!AB31&lt;&gt;"",AB31,0)</f>
        <v>0</v>
      </c>
      <c r="CB31" s="31">
        <f>IF(IMPRESSO!AC31&lt;&gt;"",AC31,0)</f>
        <v>0</v>
      </c>
      <c r="CD31" s="1">
        <f t="shared" si="6"/>
        <v>197</v>
      </c>
      <c r="CE31" s="31">
        <f>IF(IMPRESSO!AF31&lt;&gt;"",AF31,0)</f>
        <v>0</v>
      </c>
      <c r="CF31" s="31">
        <f>IF(IMPRESSO!AG31&lt;&gt;"",AG31,0)</f>
        <v>0</v>
      </c>
      <c r="CG31" s="31">
        <f>IF(IMPRESSO!AH31&lt;&gt;"",AH31,0)</f>
        <v>0</v>
      </c>
      <c r="CI31" s="1">
        <f t="shared" si="7"/>
        <v>198</v>
      </c>
      <c r="CJ31" s="31">
        <f>IF(IMPRESSO!AK31&lt;&gt;"",AK31,0)</f>
        <v>0</v>
      </c>
      <c r="CK31" s="31">
        <f>IF(IMPRESSO!AL31&lt;&gt;"",AL31,0)</f>
        <v>0</v>
      </c>
      <c r="CL31" s="31">
        <f>IF(IMPRESSO!AM31&lt;&gt;"",AM31,0)</f>
        <v>0</v>
      </c>
      <c r="CN31" s="1">
        <f t="shared" si="8"/>
        <v>199</v>
      </c>
      <c r="CO31" s="31">
        <f>IF(IMPRESSO!AP31&lt;&gt;"",AP31,0)</f>
        <v>0</v>
      </c>
      <c r="CP31" s="31">
        <f>IF(IMPRESSO!AQ31&lt;&gt;"",AQ31,0)</f>
        <v>0</v>
      </c>
      <c r="CQ31" s="31">
        <f>IF(IMPRESSO!AR31&lt;&gt;"",AR31,0)</f>
        <v>0</v>
      </c>
      <c r="CS31" s="1">
        <f t="shared" si="9"/>
        <v>200</v>
      </c>
      <c r="CT31" s="31">
        <f>IF(IMPRESSO!AU31&lt;&gt;"",AU31,0)</f>
        <v>0</v>
      </c>
      <c r="CU31" s="31">
        <f>IF(IMPRESSO!AV31&lt;&gt;"",AV31,0)</f>
        <v>0</v>
      </c>
      <c r="CV31" s="31">
        <f>IF(IMPRESSO!AW31&lt;&gt;"",AW31,0)</f>
        <v>0</v>
      </c>
      <c r="CZ31" s="111">
        <v>61</v>
      </c>
      <c r="DA31" s="112">
        <v>-100</v>
      </c>
      <c r="DC31" s="111">
        <v>61</v>
      </c>
      <c r="DD31" s="112">
        <v>-100</v>
      </c>
      <c r="DF31" s="111">
        <v>61</v>
      </c>
      <c r="DG31" s="112">
        <v>-100</v>
      </c>
      <c r="DI31" s="111">
        <v>61</v>
      </c>
      <c r="DJ31" s="112">
        <v>-36</v>
      </c>
      <c r="DL31" s="111">
        <v>61</v>
      </c>
      <c r="DM31" s="112">
        <v>-70</v>
      </c>
      <c r="DO31" s="111">
        <v>61</v>
      </c>
      <c r="DP31" s="112">
        <v>-97</v>
      </c>
      <c r="DR31" s="111">
        <v>61</v>
      </c>
      <c r="DS31" s="112">
        <v>-99</v>
      </c>
      <c r="DU31" s="111">
        <v>61</v>
      </c>
      <c r="DV31" s="112">
        <v>-100</v>
      </c>
      <c r="DX31" s="111">
        <v>61</v>
      </c>
      <c r="DY31" s="112">
        <v>-100</v>
      </c>
      <c r="EA31" s="111">
        <v>61</v>
      </c>
      <c r="EB31" s="112">
        <v>-95</v>
      </c>
      <c r="EE31" s="111">
        <v>61</v>
      </c>
      <c r="EF31" s="112">
        <v>-99</v>
      </c>
      <c r="EH31" s="111">
        <v>61</v>
      </c>
      <c r="EI31" s="112">
        <f>EI30+1</f>
        <v>-98</v>
      </c>
      <c r="EK31" s="111">
        <v>61</v>
      </c>
      <c r="EL31" s="112">
        <v>-99</v>
      </c>
      <c r="EN31" s="111">
        <v>61</v>
      </c>
      <c r="EO31" s="112">
        <v>-36</v>
      </c>
      <c r="EQ31" s="111">
        <v>61</v>
      </c>
      <c r="ER31" s="112">
        <v>-90</v>
      </c>
      <c r="ET31" s="111">
        <v>61</v>
      </c>
      <c r="EU31" s="112">
        <v>-97</v>
      </c>
      <c r="EW31" s="111">
        <v>61</v>
      </c>
      <c r="EX31" s="112">
        <v>-100</v>
      </c>
      <c r="EZ31" s="111">
        <v>61</v>
      </c>
      <c r="FA31" s="112">
        <v>-100</v>
      </c>
      <c r="FC31" s="111">
        <v>61</v>
      </c>
      <c r="FD31" s="112">
        <v>-100</v>
      </c>
      <c r="FF31" s="111">
        <v>61</v>
      </c>
      <c r="FG31" s="112">
        <v>-96</v>
      </c>
    </row>
    <row r="32" spans="1:163" x14ac:dyDescent="0.2">
      <c r="AZ32" s="38"/>
      <c r="BA32" s="38">
        <f>SUM(BA12:BA31)</f>
        <v>0</v>
      </c>
      <c r="BB32" s="38">
        <f>SUM(BB12:BB31)</f>
        <v>0</v>
      </c>
      <c r="BC32" s="38">
        <f>SUM(BC12:BC31)</f>
        <v>0</v>
      </c>
      <c r="BD32" s="38"/>
      <c r="BE32" s="38"/>
      <c r="BF32" s="38">
        <f>SUM(BF12:BF31)</f>
        <v>0</v>
      </c>
      <c r="BG32" s="38">
        <f>SUM(BG12:BG31)</f>
        <v>0</v>
      </c>
      <c r="BH32" s="38">
        <f>SUM(BH12:BH31)</f>
        <v>0</v>
      </c>
      <c r="BI32" s="38"/>
      <c r="BJ32" s="38"/>
      <c r="BK32" s="38">
        <f>SUM(BK12:BK31)</f>
        <v>0</v>
      </c>
      <c r="BL32" s="38">
        <f>SUM(BL12:BL31)</f>
        <v>0</v>
      </c>
      <c r="BM32" s="38">
        <f>SUM(BM12:BM31)</f>
        <v>0</v>
      </c>
      <c r="BN32" s="38"/>
      <c r="BO32" s="38"/>
      <c r="BP32" s="38">
        <f>SUM(BP12:BP31)</f>
        <v>0</v>
      </c>
      <c r="BQ32" s="38">
        <f>SUM(BQ12:BQ31)</f>
        <v>0</v>
      </c>
      <c r="BR32" s="38">
        <f>SUM(BR12:BR31)</f>
        <v>0</v>
      </c>
      <c r="BS32" s="38"/>
      <c r="BT32" s="38"/>
      <c r="BU32" s="38">
        <f>SUM(BU12:BU31)</f>
        <v>0</v>
      </c>
      <c r="BV32" s="38">
        <f>SUM(BV12:BV31)</f>
        <v>0</v>
      </c>
      <c r="BW32" s="38">
        <f>SUM(BW12:BW31)</f>
        <v>0</v>
      </c>
      <c r="BX32" s="38"/>
      <c r="BY32" s="38"/>
      <c r="BZ32" s="38">
        <f>SUM(BZ12:BZ31)</f>
        <v>0</v>
      </c>
      <c r="CA32" s="38">
        <f>SUM(CA12:CA31)</f>
        <v>0</v>
      </c>
      <c r="CB32" s="38">
        <f>SUM(CB12:CB31)</f>
        <v>0</v>
      </c>
      <c r="CC32" s="38"/>
      <c r="CD32" s="38"/>
      <c r="CE32" s="38">
        <f>SUM(CE12:CE31)</f>
        <v>0</v>
      </c>
      <c r="CF32" s="38">
        <f>SUM(CF12:CF31)</f>
        <v>0</v>
      </c>
      <c r="CG32" s="38">
        <f>SUM(CG12:CG31)</f>
        <v>0</v>
      </c>
      <c r="CH32" s="38"/>
      <c r="CI32" s="38"/>
      <c r="CJ32" s="38">
        <f>SUM(CJ12:CJ31)</f>
        <v>0</v>
      </c>
      <c r="CK32" s="38">
        <f>SUM(CK12:CK31)</f>
        <v>0</v>
      </c>
      <c r="CL32" s="38">
        <f>SUM(CL12:CL31)</f>
        <v>0</v>
      </c>
      <c r="CM32" s="38"/>
      <c r="CN32" s="38"/>
      <c r="CO32" s="38">
        <f>SUM(CO12:CO31)</f>
        <v>0</v>
      </c>
      <c r="CP32" s="38">
        <f>SUM(CP12:CP31)</f>
        <v>0</v>
      </c>
      <c r="CQ32" s="38">
        <f>SUM(CQ12:CQ31)</f>
        <v>0</v>
      </c>
      <c r="CR32" s="38"/>
      <c r="CS32" s="38"/>
      <c r="CT32" s="38">
        <f>SUM(CT12:CT31)</f>
        <v>0</v>
      </c>
      <c r="CU32" s="38">
        <f>SUM(CU12:CU31)</f>
        <v>0</v>
      </c>
      <c r="CV32" s="38">
        <f>SUM(CV12:CV31)</f>
        <v>0</v>
      </c>
      <c r="CW32" s="38"/>
      <c r="CZ32" s="111">
        <v>62</v>
      </c>
      <c r="DA32" s="112">
        <v>-100</v>
      </c>
      <c r="DC32" s="111">
        <v>62</v>
      </c>
      <c r="DD32" s="112">
        <v>-100</v>
      </c>
      <c r="DF32" s="111">
        <v>62</v>
      </c>
      <c r="DG32" s="112">
        <v>-100</v>
      </c>
      <c r="DI32" s="111">
        <v>62</v>
      </c>
      <c r="DJ32" s="112">
        <v>-30</v>
      </c>
      <c r="DL32" s="111">
        <v>62</v>
      </c>
      <c r="DM32" s="112">
        <v>-62</v>
      </c>
      <c r="DO32" s="111">
        <v>62</v>
      </c>
      <c r="DP32" s="112">
        <v>-96</v>
      </c>
      <c r="DR32" s="111">
        <v>62</v>
      </c>
      <c r="DS32" s="112">
        <v>-99</v>
      </c>
      <c r="DU32" s="111">
        <v>62</v>
      </c>
      <c r="DV32" s="112">
        <v>-100</v>
      </c>
      <c r="DX32" s="111">
        <v>62</v>
      </c>
      <c r="DY32" s="112">
        <v>-100</v>
      </c>
      <c r="EA32" s="111">
        <v>62</v>
      </c>
      <c r="EB32" s="112">
        <v>-94</v>
      </c>
      <c r="EE32" s="111">
        <v>62</v>
      </c>
      <c r="EF32" s="112">
        <v>-99</v>
      </c>
      <c r="EH32" s="111">
        <v>62</v>
      </c>
      <c r="EI32" s="112">
        <f>EI31+1</f>
        <v>-97</v>
      </c>
      <c r="EK32" s="111">
        <v>62</v>
      </c>
      <c r="EL32" s="112">
        <v>-98</v>
      </c>
      <c r="EN32" s="111">
        <v>62</v>
      </c>
      <c r="EO32" s="112">
        <v>-30</v>
      </c>
      <c r="EQ32" s="111">
        <v>62</v>
      </c>
      <c r="ER32" s="112">
        <v>-86</v>
      </c>
      <c r="ET32" s="111">
        <v>62</v>
      </c>
      <c r="EU32" s="112">
        <v>-92</v>
      </c>
      <c r="EW32" s="111">
        <v>62</v>
      </c>
      <c r="EX32" s="112">
        <v>-99</v>
      </c>
      <c r="EZ32" s="111">
        <v>62</v>
      </c>
      <c r="FA32" s="112">
        <v>-100</v>
      </c>
      <c r="FC32" s="111">
        <v>62</v>
      </c>
      <c r="FD32" s="112">
        <v>-100</v>
      </c>
      <c r="FF32" s="111">
        <v>62</v>
      </c>
      <c r="FG32" s="112">
        <v>-96</v>
      </c>
    </row>
    <row r="33" spans="104:163" x14ac:dyDescent="0.2">
      <c r="CZ33" s="111">
        <v>63</v>
      </c>
      <c r="DA33" s="112">
        <v>-100</v>
      </c>
      <c r="DC33" s="111">
        <v>63</v>
      </c>
      <c r="DD33" s="112">
        <v>-100</v>
      </c>
      <c r="DF33" s="111">
        <v>63</v>
      </c>
      <c r="DG33" s="112">
        <v>-100</v>
      </c>
      <c r="DI33" s="111">
        <v>63</v>
      </c>
      <c r="DJ33" s="112">
        <v>-28</v>
      </c>
      <c r="DL33" s="111">
        <v>63</v>
      </c>
      <c r="DM33" s="112">
        <v>-56</v>
      </c>
      <c r="DO33" s="111">
        <v>63</v>
      </c>
      <c r="DP33" s="112">
        <v>-95</v>
      </c>
      <c r="DR33" s="111">
        <v>63</v>
      </c>
      <c r="DS33" s="112">
        <v>-99</v>
      </c>
      <c r="DU33" s="111">
        <v>63</v>
      </c>
      <c r="DV33" s="112">
        <v>-99</v>
      </c>
      <c r="DX33" s="111">
        <v>63</v>
      </c>
      <c r="DY33" s="112">
        <v>-100</v>
      </c>
      <c r="EA33" s="111">
        <v>63</v>
      </c>
      <c r="EB33" s="112">
        <v>-92</v>
      </c>
      <c r="EE33" s="111">
        <v>63</v>
      </c>
      <c r="EF33" s="112">
        <v>-98</v>
      </c>
      <c r="EH33" s="111">
        <v>63</v>
      </c>
      <c r="EI33" s="112">
        <f>EI32</f>
        <v>-97</v>
      </c>
      <c r="EK33" s="111">
        <v>63</v>
      </c>
      <c r="EL33" s="112">
        <v>-98</v>
      </c>
      <c r="EN33" s="111">
        <v>63</v>
      </c>
      <c r="EO33" s="112">
        <v>-28</v>
      </c>
      <c r="EQ33" s="111">
        <v>63</v>
      </c>
      <c r="ER33" s="112">
        <v>-82</v>
      </c>
      <c r="ET33" s="111">
        <v>63</v>
      </c>
      <c r="EU33" s="112">
        <v>-80</v>
      </c>
      <c r="EW33" s="111">
        <v>63</v>
      </c>
      <c r="EX33" s="112">
        <v>-99</v>
      </c>
      <c r="EZ33" s="111">
        <v>63</v>
      </c>
      <c r="FA33" s="112">
        <v>-100</v>
      </c>
      <c r="FC33" s="111">
        <v>63</v>
      </c>
      <c r="FD33" s="112">
        <v>-100</v>
      </c>
      <c r="FF33" s="111">
        <v>63</v>
      </c>
      <c r="FG33" s="112">
        <v>-95</v>
      </c>
    </row>
    <row r="34" spans="104:163" x14ac:dyDescent="0.2">
      <c r="CZ34" s="111">
        <v>64</v>
      </c>
      <c r="DA34" s="112">
        <v>-100</v>
      </c>
      <c r="DC34" s="111">
        <v>64</v>
      </c>
      <c r="DD34" s="112">
        <v>-100</v>
      </c>
      <c r="DF34" s="111">
        <v>64</v>
      </c>
      <c r="DG34" s="112">
        <v>-100</v>
      </c>
      <c r="DI34" s="111">
        <v>64</v>
      </c>
      <c r="DJ34" s="112">
        <v>-24</v>
      </c>
      <c r="DL34" s="111">
        <v>64</v>
      </c>
      <c r="DM34" s="112">
        <v>-50</v>
      </c>
      <c r="DO34" s="111">
        <v>64</v>
      </c>
      <c r="DP34" s="112">
        <v>-94</v>
      </c>
      <c r="DR34" s="111">
        <v>64</v>
      </c>
      <c r="DS34" s="112">
        <v>-99</v>
      </c>
      <c r="DU34" s="111">
        <v>64</v>
      </c>
      <c r="DV34" s="112">
        <v>-98</v>
      </c>
      <c r="DX34" s="111">
        <v>64</v>
      </c>
      <c r="DY34" s="112">
        <v>-99</v>
      </c>
      <c r="EA34" s="111">
        <v>64</v>
      </c>
      <c r="EB34" s="112">
        <v>-90</v>
      </c>
      <c r="EE34" s="111">
        <v>64</v>
      </c>
      <c r="EF34" s="112">
        <v>-97</v>
      </c>
      <c r="EH34" s="111">
        <v>64</v>
      </c>
      <c r="EI34" s="112">
        <f>EI33+1</f>
        <v>-96</v>
      </c>
      <c r="EK34" s="111">
        <v>64</v>
      </c>
      <c r="EL34" s="112">
        <v>-97</v>
      </c>
      <c r="EN34" s="111">
        <v>64</v>
      </c>
      <c r="EO34" s="112">
        <v>-24</v>
      </c>
      <c r="EQ34" s="111">
        <v>64</v>
      </c>
      <c r="ER34" s="112">
        <v>-78</v>
      </c>
      <c r="ET34" s="111">
        <v>64</v>
      </c>
      <c r="EU34" s="112">
        <v>-78</v>
      </c>
      <c r="EW34" s="111">
        <v>64</v>
      </c>
      <c r="EX34" s="112">
        <v>-99</v>
      </c>
      <c r="EZ34" s="111">
        <v>64</v>
      </c>
      <c r="FA34" s="112">
        <v>-99</v>
      </c>
      <c r="FC34" s="111">
        <v>64</v>
      </c>
      <c r="FD34" s="112">
        <v>-99</v>
      </c>
      <c r="FF34" s="111">
        <v>64</v>
      </c>
      <c r="FG34" s="112">
        <v>-95</v>
      </c>
    </row>
    <row r="35" spans="104:163" x14ac:dyDescent="0.2">
      <c r="CZ35" s="111">
        <v>65</v>
      </c>
      <c r="DA35" s="112">
        <v>-100</v>
      </c>
      <c r="DC35" s="111">
        <v>65</v>
      </c>
      <c r="DD35" s="112">
        <v>-100</v>
      </c>
      <c r="DF35" s="111">
        <v>65</v>
      </c>
      <c r="DG35" s="112">
        <v>-100</v>
      </c>
      <c r="DI35" s="111">
        <v>65</v>
      </c>
      <c r="DJ35" s="112">
        <v>-20</v>
      </c>
      <c r="DL35" s="111">
        <v>65</v>
      </c>
      <c r="DM35" s="112">
        <v>-46</v>
      </c>
      <c r="DO35" s="111">
        <v>65</v>
      </c>
      <c r="DP35" s="112">
        <v>-90</v>
      </c>
      <c r="DR35" s="111">
        <v>65</v>
      </c>
      <c r="DS35" s="112">
        <v>-99</v>
      </c>
      <c r="DU35" s="111">
        <v>65</v>
      </c>
      <c r="DV35" s="112">
        <v>-98</v>
      </c>
      <c r="DX35" s="111">
        <v>65</v>
      </c>
      <c r="DY35" s="112">
        <v>-99</v>
      </c>
      <c r="EA35" s="111">
        <v>65</v>
      </c>
      <c r="EB35" s="112">
        <v>-86</v>
      </c>
      <c r="EE35" s="111">
        <v>65</v>
      </c>
      <c r="EF35" s="112">
        <v>-96</v>
      </c>
      <c r="EH35" s="111">
        <v>65</v>
      </c>
      <c r="EI35" s="112">
        <f>EI34</f>
        <v>-96</v>
      </c>
      <c r="EK35" s="111">
        <v>65</v>
      </c>
      <c r="EL35" s="112">
        <v>-97</v>
      </c>
      <c r="EN35" s="111">
        <v>65</v>
      </c>
      <c r="EO35" s="112">
        <v>-20</v>
      </c>
      <c r="EQ35" s="111">
        <v>65</v>
      </c>
      <c r="ER35" s="112">
        <v>-74</v>
      </c>
      <c r="ET35" s="111">
        <v>65</v>
      </c>
      <c r="EU35" s="112">
        <v>-68</v>
      </c>
      <c r="EW35" s="111">
        <v>65</v>
      </c>
      <c r="EX35" s="112">
        <v>-99</v>
      </c>
      <c r="EZ35" s="111">
        <v>65</v>
      </c>
      <c r="FA35" s="112">
        <v>-99</v>
      </c>
      <c r="FC35" s="111">
        <v>65</v>
      </c>
      <c r="FD35" s="112">
        <v>-99</v>
      </c>
      <c r="FF35" s="111">
        <v>65</v>
      </c>
      <c r="FG35" s="112">
        <v>-94</v>
      </c>
    </row>
    <row r="36" spans="104:163" x14ac:dyDescent="0.2">
      <c r="CZ36" s="111">
        <v>66</v>
      </c>
      <c r="DA36" s="112">
        <v>-100</v>
      </c>
      <c r="DC36" s="111">
        <v>66</v>
      </c>
      <c r="DD36" s="112">
        <v>-100</v>
      </c>
      <c r="DF36" s="111">
        <v>66</v>
      </c>
      <c r="DG36" s="112">
        <v>-99</v>
      </c>
      <c r="DI36" s="111">
        <v>66</v>
      </c>
      <c r="DJ36" s="112">
        <v>-16</v>
      </c>
      <c r="DL36" s="111">
        <v>66</v>
      </c>
      <c r="DM36" s="112">
        <v>-40</v>
      </c>
      <c r="DO36" s="111">
        <v>66</v>
      </c>
      <c r="DP36" s="112">
        <v>-85</v>
      </c>
      <c r="DR36" s="111">
        <v>66</v>
      </c>
      <c r="DS36" s="112">
        <v>-99</v>
      </c>
      <c r="DU36" s="111">
        <v>66</v>
      </c>
      <c r="DV36" s="112">
        <v>-97</v>
      </c>
      <c r="DX36" s="111">
        <v>66</v>
      </c>
      <c r="DY36" s="112">
        <v>-99</v>
      </c>
      <c r="EA36" s="111">
        <v>66</v>
      </c>
      <c r="EB36" s="112">
        <v>-84</v>
      </c>
      <c r="EE36" s="111">
        <v>66</v>
      </c>
      <c r="EF36" s="112">
        <v>-95</v>
      </c>
      <c r="EH36" s="111">
        <v>66</v>
      </c>
      <c r="EI36" s="112">
        <f>EI35+1</f>
        <v>-95</v>
      </c>
      <c r="EK36" s="111">
        <v>66</v>
      </c>
      <c r="EL36" s="112">
        <v>-96</v>
      </c>
      <c r="EN36" s="111">
        <v>66</v>
      </c>
      <c r="EO36" s="112">
        <v>-16</v>
      </c>
      <c r="EQ36" s="111">
        <v>66</v>
      </c>
      <c r="ER36" s="112">
        <v>-66</v>
      </c>
      <c r="ET36" s="111">
        <v>66</v>
      </c>
      <c r="EU36" s="112">
        <v>-58</v>
      </c>
      <c r="EW36" s="111">
        <v>66</v>
      </c>
      <c r="EX36" s="112">
        <v>-99</v>
      </c>
      <c r="EZ36" s="111">
        <v>66</v>
      </c>
      <c r="FA36" s="112">
        <v>-98</v>
      </c>
      <c r="FC36" s="111">
        <v>66</v>
      </c>
      <c r="FD36" s="112">
        <v>-99</v>
      </c>
      <c r="FF36" s="111">
        <v>66</v>
      </c>
      <c r="FG36" s="112">
        <v>-93</v>
      </c>
    </row>
    <row r="37" spans="104:163" x14ac:dyDescent="0.2">
      <c r="CZ37" s="111">
        <v>67</v>
      </c>
      <c r="DA37" s="112">
        <v>-100</v>
      </c>
      <c r="DC37" s="111">
        <v>67</v>
      </c>
      <c r="DD37" s="112">
        <v>-100</v>
      </c>
      <c r="DF37" s="111">
        <v>67</v>
      </c>
      <c r="DG37" s="112">
        <v>-99</v>
      </c>
      <c r="DI37" s="111">
        <v>67</v>
      </c>
      <c r="DJ37" s="112">
        <v>-12</v>
      </c>
      <c r="DL37" s="111">
        <v>67</v>
      </c>
      <c r="DM37" s="112">
        <v>-36</v>
      </c>
      <c r="DO37" s="111">
        <v>67</v>
      </c>
      <c r="DP37" s="112">
        <v>-80</v>
      </c>
      <c r="DR37" s="111">
        <v>67</v>
      </c>
      <c r="DS37" s="112">
        <v>-99</v>
      </c>
      <c r="DU37" s="111">
        <v>67</v>
      </c>
      <c r="DV37" s="112">
        <v>-96</v>
      </c>
      <c r="DX37" s="111">
        <v>67</v>
      </c>
      <c r="DY37" s="112">
        <v>-99</v>
      </c>
      <c r="EA37" s="111">
        <v>67</v>
      </c>
      <c r="EB37" s="112">
        <v>-82</v>
      </c>
      <c r="EE37" s="111">
        <v>67</v>
      </c>
      <c r="EF37" s="112">
        <v>-94</v>
      </c>
      <c r="EH37" s="111">
        <v>67</v>
      </c>
      <c r="EI37" s="112">
        <f>EI36</f>
        <v>-95</v>
      </c>
      <c r="EK37" s="111">
        <v>67</v>
      </c>
      <c r="EL37" s="112">
        <v>-96</v>
      </c>
      <c r="EN37" s="111">
        <v>67</v>
      </c>
      <c r="EO37" s="112">
        <v>-12</v>
      </c>
      <c r="EQ37" s="111">
        <v>67</v>
      </c>
      <c r="ER37" s="112">
        <v>-58</v>
      </c>
      <c r="ET37" s="111">
        <v>67</v>
      </c>
      <c r="EU37" s="112">
        <v>-48</v>
      </c>
      <c r="EW37" s="111">
        <v>67</v>
      </c>
      <c r="EX37" s="112">
        <v>-99</v>
      </c>
      <c r="EZ37" s="111">
        <v>67</v>
      </c>
      <c r="FA37" s="112">
        <v>-97</v>
      </c>
      <c r="FC37" s="111">
        <v>67</v>
      </c>
      <c r="FD37" s="112">
        <v>-99</v>
      </c>
      <c r="FF37" s="111">
        <v>67</v>
      </c>
      <c r="FG37" s="112">
        <v>-92</v>
      </c>
    </row>
    <row r="38" spans="104:163" x14ac:dyDescent="0.2">
      <c r="CZ38" s="111">
        <v>68</v>
      </c>
      <c r="DA38" s="112">
        <v>-99</v>
      </c>
      <c r="DC38" s="111">
        <v>68</v>
      </c>
      <c r="DD38" s="112">
        <v>-100</v>
      </c>
      <c r="DF38" s="111">
        <v>68</v>
      </c>
      <c r="DG38" s="112">
        <v>-99</v>
      </c>
      <c r="DI38" s="111">
        <v>68</v>
      </c>
      <c r="DJ38" s="112">
        <v>-10</v>
      </c>
      <c r="DL38" s="111">
        <v>68</v>
      </c>
      <c r="DM38" s="112">
        <v>-30</v>
      </c>
      <c r="DO38" s="111">
        <v>68</v>
      </c>
      <c r="DP38" s="112">
        <v>-72</v>
      </c>
      <c r="DR38" s="111">
        <v>68</v>
      </c>
      <c r="DS38" s="112">
        <v>-99</v>
      </c>
      <c r="DU38" s="111">
        <v>68</v>
      </c>
      <c r="DV38" s="112">
        <v>-96</v>
      </c>
      <c r="DX38" s="111">
        <v>68</v>
      </c>
      <c r="DY38" s="112">
        <v>-98</v>
      </c>
      <c r="EA38" s="111">
        <v>68</v>
      </c>
      <c r="EB38" s="112">
        <v>-80</v>
      </c>
      <c r="EE38" s="111">
        <v>68</v>
      </c>
      <c r="EF38" s="112">
        <v>-92</v>
      </c>
      <c r="EH38" s="111">
        <v>68</v>
      </c>
      <c r="EI38" s="112">
        <v>-94</v>
      </c>
      <c r="EK38" s="111">
        <v>68</v>
      </c>
      <c r="EL38" s="112">
        <v>-95</v>
      </c>
      <c r="EN38" s="111">
        <v>68</v>
      </c>
      <c r="EO38" s="112">
        <v>-10</v>
      </c>
      <c r="EQ38" s="111">
        <v>68</v>
      </c>
      <c r="ER38" s="112">
        <v>-48</v>
      </c>
      <c r="ET38" s="111">
        <v>68</v>
      </c>
      <c r="EU38" s="112">
        <v>-36</v>
      </c>
      <c r="EW38" s="111">
        <v>68</v>
      </c>
      <c r="EX38" s="112">
        <v>-99</v>
      </c>
      <c r="EZ38" s="111">
        <v>68</v>
      </c>
      <c r="FA38" s="112">
        <v>-96</v>
      </c>
      <c r="FC38" s="111">
        <v>68</v>
      </c>
      <c r="FD38" s="112">
        <v>-98</v>
      </c>
      <c r="FF38" s="111">
        <v>68</v>
      </c>
      <c r="FG38" s="112">
        <v>-90</v>
      </c>
    </row>
    <row r="39" spans="104:163" x14ac:dyDescent="0.2">
      <c r="CZ39" s="111">
        <v>69</v>
      </c>
      <c r="DA39" s="112">
        <v>-98</v>
      </c>
      <c r="DC39" s="111">
        <v>69</v>
      </c>
      <c r="DD39" s="112">
        <v>-100</v>
      </c>
      <c r="DF39" s="111">
        <v>69</v>
      </c>
      <c r="DG39" s="112">
        <v>-99</v>
      </c>
      <c r="DI39" s="111">
        <v>69</v>
      </c>
      <c r="DJ39" s="112">
        <v>-8</v>
      </c>
      <c r="DL39" s="111">
        <v>69</v>
      </c>
      <c r="DM39" s="112">
        <v>-24</v>
      </c>
      <c r="DO39" s="111">
        <v>69</v>
      </c>
      <c r="DP39" s="112">
        <v>-64</v>
      </c>
      <c r="DR39" s="111">
        <v>69</v>
      </c>
      <c r="DS39" s="112">
        <v>-99</v>
      </c>
      <c r="DU39" s="111">
        <v>69</v>
      </c>
      <c r="DV39" s="112">
        <v>-96</v>
      </c>
      <c r="DX39" s="111">
        <v>69</v>
      </c>
      <c r="DY39" s="112">
        <v>-98</v>
      </c>
      <c r="EA39" s="111">
        <v>69</v>
      </c>
      <c r="EB39" s="112">
        <v>-78</v>
      </c>
      <c r="EE39" s="111">
        <v>69</v>
      </c>
      <c r="EF39" s="112">
        <v>-90</v>
      </c>
      <c r="EH39" s="111">
        <v>69</v>
      </c>
      <c r="EI39" s="112">
        <v>-94</v>
      </c>
      <c r="EK39" s="111">
        <v>69</v>
      </c>
      <c r="EL39" s="112">
        <v>-94</v>
      </c>
      <c r="EN39" s="111">
        <v>69</v>
      </c>
      <c r="EO39" s="112">
        <v>-8</v>
      </c>
      <c r="EQ39" s="111">
        <v>69</v>
      </c>
      <c r="ER39" s="112">
        <v>-38</v>
      </c>
      <c r="ET39" s="111">
        <v>69</v>
      </c>
      <c r="EU39" s="112">
        <v>-22</v>
      </c>
      <c r="EW39" s="111">
        <v>69</v>
      </c>
      <c r="EX39" s="112">
        <v>-98</v>
      </c>
      <c r="EZ39" s="111">
        <v>69</v>
      </c>
      <c r="FA39" s="112">
        <v>-95</v>
      </c>
      <c r="FC39" s="111">
        <v>69</v>
      </c>
      <c r="FD39" s="112">
        <v>-98</v>
      </c>
      <c r="FF39" s="111">
        <v>69</v>
      </c>
      <c r="FG39" s="112">
        <v>-88</v>
      </c>
    </row>
    <row r="40" spans="104:163" x14ac:dyDescent="0.2">
      <c r="CZ40" s="111">
        <v>70</v>
      </c>
      <c r="DA40" s="112">
        <v>-98</v>
      </c>
      <c r="DC40" s="111">
        <v>70</v>
      </c>
      <c r="DD40" s="112">
        <v>-100</v>
      </c>
      <c r="DF40" s="111">
        <v>70</v>
      </c>
      <c r="DG40" s="112">
        <v>-99</v>
      </c>
      <c r="DI40" s="111">
        <v>70</v>
      </c>
      <c r="DJ40" s="112">
        <v>-6</v>
      </c>
      <c r="DL40" s="111">
        <v>70</v>
      </c>
      <c r="DM40" s="112">
        <v>-18</v>
      </c>
      <c r="DO40" s="111">
        <v>70</v>
      </c>
      <c r="DP40" s="112">
        <v>-58</v>
      </c>
      <c r="DR40" s="111">
        <v>70</v>
      </c>
      <c r="DS40" s="112">
        <v>-99</v>
      </c>
      <c r="DU40" s="111">
        <v>70</v>
      </c>
      <c r="DV40" s="112">
        <v>-95</v>
      </c>
      <c r="DX40" s="111">
        <v>70</v>
      </c>
      <c r="DY40" s="112">
        <v>-97</v>
      </c>
      <c r="EA40" s="111">
        <v>70</v>
      </c>
      <c r="EB40" s="112">
        <v>-77</v>
      </c>
      <c r="EE40" s="111">
        <v>70</v>
      </c>
      <c r="EF40" s="112">
        <v>-88</v>
      </c>
      <c r="EH40" s="111">
        <v>70</v>
      </c>
      <c r="EI40" s="112">
        <v>-93</v>
      </c>
      <c r="EK40" s="111">
        <v>70</v>
      </c>
      <c r="EL40" s="112">
        <v>-93</v>
      </c>
      <c r="EN40" s="111">
        <v>70</v>
      </c>
      <c r="EO40" s="112">
        <v>-6</v>
      </c>
      <c r="EQ40" s="111">
        <v>70</v>
      </c>
      <c r="ER40" s="112">
        <v>-26</v>
      </c>
      <c r="ET40" s="111">
        <v>70</v>
      </c>
      <c r="EU40" s="112">
        <v>-10</v>
      </c>
      <c r="EW40" s="111">
        <v>70</v>
      </c>
      <c r="EX40" s="112">
        <v>-98</v>
      </c>
      <c r="EZ40" s="111">
        <v>70</v>
      </c>
      <c r="FA40" s="112">
        <v>-94</v>
      </c>
      <c r="FC40" s="111">
        <v>70</v>
      </c>
      <c r="FD40" s="112">
        <v>-98</v>
      </c>
      <c r="FF40" s="111">
        <v>70</v>
      </c>
      <c r="FG40" s="112">
        <v>-86</v>
      </c>
    </row>
    <row r="41" spans="104:163" x14ac:dyDescent="0.2">
      <c r="CZ41" s="111">
        <v>71</v>
      </c>
      <c r="DA41" s="112">
        <v>-97</v>
      </c>
      <c r="DC41" s="111">
        <v>71</v>
      </c>
      <c r="DD41" s="112">
        <v>-100</v>
      </c>
      <c r="DF41" s="111">
        <v>71</v>
      </c>
      <c r="DG41" s="112">
        <v>-99</v>
      </c>
      <c r="DI41" s="111">
        <v>71</v>
      </c>
      <c r="DJ41" s="112">
        <v>-2</v>
      </c>
      <c r="DL41" s="111">
        <v>71</v>
      </c>
      <c r="DM41" s="112">
        <v>-12</v>
      </c>
      <c r="DO41" s="111">
        <v>71</v>
      </c>
      <c r="DP41" s="112">
        <v>-50</v>
      </c>
      <c r="DR41" s="111">
        <v>71</v>
      </c>
      <c r="DS41" s="112">
        <v>-98</v>
      </c>
      <c r="DU41" s="111">
        <v>71</v>
      </c>
      <c r="DV41" s="112">
        <v>-94</v>
      </c>
      <c r="DX41" s="111">
        <v>71</v>
      </c>
      <c r="DY41" s="112">
        <v>-97</v>
      </c>
      <c r="EA41" s="111">
        <v>71</v>
      </c>
      <c r="EB41" s="112">
        <v>-76</v>
      </c>
      <c r="EE41" s="111">
        <v>71</v>
      </c>
      <c r="EF41" s="112">
        <v>-84</v>
      </c>
      <c r="EH41" s="111">
        <v>71</v>
      </c>
      <c r="EI41" s="112">
        <v>-93</v>
      </c>
      <c r="EK41" s="111">
        <v>71</v>
      </c>
      <c r="EL41" s="112">
        <v>-92</v>
      </c>
      <c r="EN41" s="111">
        <v>71</v>
      </c>
      <c r="EO41" s="112">
        <v>-2</v>
      </c>
      <c r="EQ41" s="111">
        <v>71</v>
      </c>
      <c r="ER41" s="112">
        <v>-12</v>
      </c>
      <c r="ET41" s="111">
        <v>71</v>
      </c>
      <c r="EU41" s="112">
        <v>3</v>
      </c>
      <c r="EW41" s="111">
        <v>71</v>
      </c>
      <c r="EX41" s="112">
        <v>-98</v>
      </c>
      <c r="EZ41" s="111">
        <v>71</v>
      </c>
      <c r="FA41" s="112">
        <v>-93</v>
      </c>
      <c r="FC41" s="111">
        <v>71</v>
      </c>
      <c r="FD41" s="112">
        <v>-97</v>
      </c>
      <c r="FF41" s="111">
        <v>71</v>
      </c>
      <c r="FG41" s="112">
        <v>-84</v>
      </c>
    </row>
    <row r="42" spans="104:163" x14ac:dyDescent="0.2">
      <c r="CZ42" s="111">
        <v>72</v>
      </c>
      <c r="DA42" s="112">
        <v>-96</v>
      </c>
      <c r="DC42" s="111">
        <v>72</v>
      </c>
      <c r="DD42" s="112">
        <v>-100</v>
      </c>
      <c r="DF42" s="111">
        <v>72</v>
      </c>
      <c r="DG42" s="112">
        <v>-99</v>
      </c>
      <c r="DI42" s="111">
        <v>72</v>
      </c>
      <c r="DJ42" s="112">
        <v>2</v>
      </c>
      <c r="DL42" s="111">
        <v>72</v>
      </c>
      <c r="DM42" s="112">
        <v>-6</v>
      </c>
      <c r="DO42" s="111">
        <v>72</v>
      </c>
      <c r="DP42" s="112">
        <v>-40</v>
      </c>
      <c r="DR42" s="111">
        <v>72</v>
      </c>
      <c r="DS42" s="112">
        <v>-98</v>
      </c>
      <c r="DU42" s="111">
        <v>72</v>
      </c>
      <c r="DV42" s="112">
        <v>-93</v>
      </c>
      <c r="DX42" s="111">
        <v>72</v>
      </c>
      <c r="DY42" s="112">
        <v>-96</v>
      </c>
      <c r="EA42" s="111">
        <v>72</v>
      </c>
      <c r="EB42" s="112">
        <v>-74</v>
      </c>
      <c r="EE42" s="111">
        <v>72</v>
      </c>
      <c r="EF42" s="112">
        <v>-78</v>
      </c>
      <c r="EH42" s="111">
        <v>72</v>
      </c>
      <c r="EI42" s="112">
        <v>-92</v>
      </c>
      <c r="EK42" s="111">
        <v>72</v>
      </c>
      <c r="EL42" s="112">
        <v>-91</v>
      </c>
      <c r="EN42" s="111">
        <v>72</v>
      </c>
      <c r="EO42" s="112">
        <v>2</v>
      </c>
      <c r="EQ42" s="111">
        <v>72</v>
      </c>
      <c r="ER42" s="112">
        <v>2</v>
      </c>
      <c r="ET42" s="111">
        <v>72</v>
      </c>
      <c r="EU42" s="112">
        <v>6</v>
      </c>
      <c r="EW42" s="111">
        <v>72</v>
      </c>
      <c r="EX42" s="112">
        <v>-97</v>
      </c>
      <c r="EZ42" s="111">
        <v>72</v>
      </c>
      <c r="FA42" s="112">
        <v>-92</v>
      </c>
      <c r="FC42" s="111">
        <v>72</v>
      </c>
      <c r="FD42" s="112">
        <v>-97</v>
      </c>
      <c r="FF42" s="111">
        <v>72</v>
      </c>
      <c r="FG42" s="112">
        <v>-82</v>
      </c>
    </row>
    <row r="43" spans="104:163" x14ac:dyDescent="0.2">
      <c r="CZ43" s="111">
        <v>73</v>
      </c>
      <c r="DA43" s="112">
        <v>-94</v>
      </c>
      <c r="DC43" s="111">
        <v>73</v>
      </c>
      <c r="DD43" s="112">
        <v>-100</v>
      </c>
      <c r="DF43" s="111">
        <v>73</v>
      </c>
      <c r="DG43" s="112">
        <v>-99</v>
      </c>
      <c r="DI43" s="111">
        <v>73</v>
      </c>
      <c r="DJ43" s="112">
        <v>8</v>
      </c>
      <c r="DL43" s="111">
        <v>73</v>
      </c>
      <c r="DM43" s="112">
        <v>-2</v>
      </c>
      <c r="DO43" s="111">
        <v>73</v>
      </c>
      <c r="DP43" s="112">
        <v>-30</v>
      </c>
      <c r="DR43" s="111">
        <v>73</v>
      </c>
      <c r="DS43" s="112">
        <v>-96</v>
      </c>
      <c r="DU43" s="111">
        <v>73</v>
      </c>
      <c r="DV43" s="112">
        <v>-92</v>
      </c>
      <c r="DX43" s="111">
        <v>73</v>
      </c>
      <c r="DY43" s="112">
        <v>-96</v>
      </c>
      <c r="EA43" s="111">
        <v>73</v>
      </c>
      <c r="EB43" s="112">
        <v>-72</v>
      </c>
      <c r="EE43" s="111">
        <v>73</v>
      </c>
      <c r="EF43" s="112">
        <v>-74</v>
      </c>
      <c r="EH43" s="111">
        <v>73</v>
      </c>
      <c r="EI43" s="112">
        <v>-92</v>
      </c>
      <c r="EK43" s="111">
        <v>73</v>
      </c>
      <c r="EL43" s="112">
        <v>-90</v>
      </c>
      <c r="EN43" s="111">
        <v>73</v>
      </c>
      <c r="EO43" s="112">
        <v>6</v>
      </c>
      <c r="EQ43" s="111">
        <v>73</v>
      </c>
      <c r="ER43" s="112">
        <v>4</v>
      </c>
      <c r="ET43" s="111">
        <v>73</v>
      </c>
      <c r="EU43" s="112">
        <v>9</v>
      </c>
      <c r="EW43" s="111">
        <v>73</v>
      </c>
      <c r="EX43" s="112">
        <v>-96</v>
      </c>
      <c r="EZ43" s="111">
        <v>73</v>
      </c>
      <c r="FA43" s="112">
        <v>-91</v>
      </c>
      <c r="FC43" s="111">
        <v>73</v>
      </c>
      <c r="FD43" s="112">
        <v>-96</v>
      </c>
      <c r="FF43" s="111">
        <v>73</v>
      </c>
      <c r="FG43" s="112">
        <v>-78</v>
      </c>
    </row>
    <row r="44" spans="104:163" x14ac:dyDescent="0.2">
      <c r="CZ44" s="111">
        <v>74</v>
      </c>
      <c r="DA44" s="112">
        <v>-92</v>
      </c>
      <c r="DC44" s="111">
        <v>74</v>
      </c>
      <c r="DD44" s="112">
        <v>-100</v>
      </c>
      <c r="DF44" s="111">
        <v>74</v>
      </c>
      <c r="DG44" s="112">
        <v>-99</v>
      </c>
      <c r="DI44" s="111">
        <v>74</v>
      </c>
      <c r="DJ44" s="112">
        <v>14</v>
      </c>
      <c r="DL44" s="111">
        <v>74</v>
      </c>
      <c r="DM44" s="112">
        <v>4</v>
      </c>
      <c r="DO44" s="111">
        <v>74</v>
      </c>
      <c r="DP44" s="112">
        <v>-20</v>
      </c>
      <c r="DR44" s="111">
        <v>74</v>
      </c>
      <c r="DS44" s="112">
        <v>-94</v>
      </c>
      <c r="DU44" s="111">
        <v>74</v>
      </c>
      <c r="DV44" s="112">
        <v>-91</v>
      </c>
      <c r="DX44" s="111">
        <v>74</v>
      </c>
      <c r="DY44" s="112">
        <v>-95</v>
      </c>
      <c r="EA44" s="111">
        <v>74</v>
      </c>
      <c r="EB44" s="112">
        <v>-70</v>
      </c>
      <c r="EE44" s="111">
        <v>74</v>
      </c>
      <c r="EF44" s="112">
        <v>-70</v>
      </c>
      <c r="EH44" s="111">
        <v>74</v>
      </c>
      <c r="EI44" s="112">
        <v>-91</v>
      </c>
      <c r="EK44" s="111">
        <v>74</v>
      </c>
      <c r="EL44" s="112">
        <v>-86</v>
      </c>
      <c r="EN44" s="111">
        <v>74</v>
      </c>
      <c r="EO44" s="112">
        <v>10</v>
      </c>
      <c r="EQ44" s="111">
        <v>74</v>
      </c>
      <c r="ER44" s="112">
        <v>8</v>
      </c>
      <c r="ET44" s="111">
        <v>74</v>
      </c>
      <c r="EU44" s="112">
        <v>12</v>
      </c>
      <c r="EW44" s="111">
        <v>74</v>
      </c>
      <c r="EX44" s="112">
        <v>-96</v>
      </c>
      <c r="EZ44" s="111">
        <v>74</v>
      </c>
      <c r="FA44" s="112">
        <v>-90</v>
      </c>
      <c r="FC44" s="111">
        <v>74</v>
      </c>
      <c r="FD44" s="112">
        <v>-96</v>
      </c>
      <c r="FF44" s="111">
        <v>74</v>
      </c>
      <c r="FG44" s="112">
        <v>-76</v>
      </c>
    </row>
    <row r="45" spans="104:163" x14ac:dyDescent="0.2">
      <c r="CZ45" s="111">
        <v>75</v>
      </c>
      <c r="DA45" s="112">
        <v>-88</v>
      </c>
      <c r="DC45" s="111">
        <v>75</v>
      </c>
      <c r="DD45" s="112">
        <v>-100</v>
      </c>
      <c r="DF45" s="111">
        <v>75</v>
      </c>
      <c r="DG45" s="112">
        <v>-99</v>
      </c>
      <c r="DI45" s="111">
        <v>75</v>
      </c>
      <c r="DJ45" s="112">
        <v>20</v>
      </c>
      <c r="DL45" s="111">
        <v>75</v>
      </c>
      <c r="DM45" s="112">
        <v>8</v>
      </c>
      <c r="DO45" s="111">
        <v>75</v>
      </c>
      <c r="DP45" s="112">
        <v>-12</v>
      </c>
      <c r="DR45" s="111">
        <v>75</v>
      </c>
      <c r="DS45" s="112">
        <v>-92</v>
      </c>
      <c r="DU45" s="111">
        <v>75</v>
      </c>
      <c r="DV45" s="112">
        <v>-90</v>
      </c>
      <c r="DX45" s="111">
        <v>75</v>
      </c>
      <c r="DY45" s="112">
        <v>-92</v>
      </c>
      <c r="EA45" s="111">
        <v>75</v>
      </c>
      <c r="EB45" s="112">
        <v>-68</v>
      </c>
      <c r="EE45" s="111">
        <v>75</v>
      </c>
      <c r="EF45" s="112">
        <v>-64</v>
      </c>
      <c r="EH45" s="111">
        <v>75</v>
      </c>
      <c r="EI45" s="112">
        <v>-90</v>
      </c>
      <c r="EK45" s="111">
        <v>75</v>
      </c>
      <c r="EL45" s="112">
        <v>-82</v>
      </c>
      <c r="EN45" s="111">
        <v>75</v>
      </c>
      <c r="EO45" s="112">
        <v>14</v>
      </c>
      <c r="EQ45" s="111">
        <v>75</v>
      </c>
      <c r="ER45" s="112">
        <v>12</v>
      </c>
      <c r="ET45" s="111">
        <v>75</v>
      </c>
      <c r="EU45" s="112">
        <v>15</v>
      </c>
      <c r="EW45" s="111">
        <v>75</v>
      </c>
      <c r="EX45" s="112">
        <v>-95</v>
      </c>
      <c r="EZ45" s="111">
        <v>75</v>
      </c>
      <c r="FA45" s="112">
        <v>-89</v>
      </c>
      <c r="FC45" s="111">
        <v>75</v>
      </c>
      <c r="FD45" s="112">
        <v>-95</v>
      </c>
      <c r="FF45" s="111">
        <v>75</v>
      </c>
      <c r="FG45" s="112">
        <v>-74</v>
      </c>
    </row>
    <row r="46" spans="104:163" x14ac:dyDescent="0.2">
      <c r="CZ46" s="111">
        <v>76</v>
      </c>
      <c r="DA46" s="112">
        <v>-84</v>
      </c>
      <c r="DC46" s="111">
        <v>76</v>
      </c>
      <c r="DD46" s="112">
        <v>-99</v>
      </c>
      <c r="DF46" s="111">
        <v>76</v>
      </c>
      <c r="DG46" s="112">
        <v>-98</v>
      </c>
      <c r="DI46" s="111">
        <v>76</v>
      </c>
      <c r="DJ46" s="112">
        <v>28</v>
      </c>
      <c r="DL46" s="111">
        <v>76</v>
      </c>
      <c r="DM46" s="112">
        <v>12</v>
      </c>
      <c r="DO46" s="111">
        <v>76</v>
      </c>
      <c r="DP46" s="112">
        <v>-2</v>
      </c>
      <c r="DR46" s="111">
        <v>76</v>
      </c>
      <c r="DS46" s="112">
        <v>-92</v>
      </c>
      <c r="DU46" s="111">
        <v>76</v>
      </c>
      <c r="DV46" s="112">
        <v>-90</v>
      </c>
      <c r="DX46" s="111">
        <v>76</v>
      </c>
      <c r="DY46" s="112">
        <v>-90</v>
      </c>
      <c r="EA46" s="111">
        <v>76</v>
      </c>
      <c r="EB46" s="112">
        <v>-64</v>
      </c>
      <c r="EE46" s="111">
        <v>76</v>
      </c>
      <c r="EF46" s="112">
        <v>-60</v>
      </c>
      <c r="EH46" s="111">
        <v>76</v>
      </c>
      <c r="EI46" s="112">
        <v>-88</v>
      </c>
      <c r="EK46" s="111">
        <v>76</v>
      </c>
      <c r="EL46" s="112">
        <v>-76</v>
      </c>
      <c r="EN46" s="111">
        <v>76</v>
      </c>
      <c r="EO46" s="112">
        <v>20</v>
      </c>
      <c r="EQ46" s="111">
        <v>76</v>
      </c>
      <c r="ER46" s="112">
        <v>16</v>
      </c>
      <c r="ET46" s="111">
        <v>76</v>
      </c>
      <c r="EU46" s="112">
        <v>18</v>
      </c>
      <c r="EW46" s="111">
        <v>76</v>
      </c>
      <c r="EX46" s="112">
        <v>-94</v>
      </c>
      <c r="EZ46" s="111">
        <v>76</v>
      </c>
      <c r="FA46" s="112">
        <v>-88</v>
      </c>
      <c r="FC46" s="111">
        <v>76</v>
      </c>
      <c r="FD46" s="112">
        <v>-92</v>
      </c>
      <c r="FF46" s="111">
        <v>76</v>
      </c>
      <c r="FG46" s="112">
        <v>-72</v>
      </c>
    </row>
    <row r="47" spans="104:163" x14ac:dyDescent="0.2">
      <c r="CZ47" s="111">
        <v>77</v>
      </c>
      <c r="DA47" s="112">
        <v>-82</v>
      </c>
      <c r="DC47" s="111">
        <v>77</v>
      </c>
      <c r="DD47" s="112">
        <v>-98</v>
      </c>
      <c r="DF47" s="111">
        <v>77</v>
      </c>
      <c r="DG47" s="112">
        <v>-98</v>
      </c>
      <c r="DI47" s="111">
        <v>77</v>
      </c>
      <c r="DJ47" s="112">
        <v>30</v>
      </c>
      <c r="DL47" s="111">
        <v>77</v>
      </c>
      <c r="DM47" s="112">
        <v>16</v>
      </c>
      <c r="DO47" s="111">
        <v>77</v>
      </c>
      <c r="DP47" s="112">
        <v>4</v>
      </c>
      <c r="DR47" s="111">
        <v>77</v>
      </c>
      <c r="DS47" s="112">
        <v>-90</v>
      </c>
      <c r="DU47" s="111">
        <v>77</v>
      </c>
      <c r="DV47" s="112">
        <v>-90</v>
      </c>
      <c r="DX47" s="111">
        <v>77</v>
      </c>
      <c r="DY47" s="112">
        <v>-86</v>
      </c>
      <c r="EA47" s="111">
        <v>77</v>
      </c>
      <c r="EB47" s="112">
        <v>-62</v>
      </c>
      <c r="EE47" s="111">
        <v>77</v>
      </c>
      <c r="EF47" s="112">
        <v>-54</v>
      </c>
      <c r="EH47" s="111">
        <v>77</v>
      </c>
      <c r="EI47" s="112">
        <v>-86</v>
      </c>
      <c r="EK47" s="111">
        <v>77</v>
      </c>
      <c r="EL47" s="112">
        <v>-70</v>
      </c>
      <c r="EN47" s="111">
        <v>77</v>
      </c>
      <c r="EO47" s="112">
        <v>24</v>
      </c>
      <c r="EQ47" s="111">
        <v>77</v>
      </c>
      <c r="ER47" s="112">
        <v>20</v>
      </c>
      <c r="ET47" s="111">
        <v>77</v>
      </c>
      <c r="EU47" s="112">
        <v>21</v>
      </c>
      <c r="EW47" s="111">
        <v>77</v>
      </c>
      <c r="EX47" s="112">
        <v>-93</v>
      </c>
      <c r="EZ47" s="111">
        <v>77</v>
      </c>
      <c r="FA47" s="112">
        <v>-87</v>
      </c>
      <c r="FC47" s="111">
        <v>77</v>
      </c>
      <c r="FD47" s="112">
        <v>-90</v>
      </c>
      <c r="FF47" s="111">
        <v>77</v>
      </c>
      <c r="FG47" s="112">
        <v>-70</v>
      </c>
    </row>
    <row r="48" spans="104:163" x14ac:dyDescent="0.2">
      <c r="CZ48" s="111">
        <v>78</v>
      </c>
      <c r="DA48" s="112">
        <v>-80</v>
      </c>
      <c r="DC48" s="111">
        <v>78</v>
      </c>
      <c r="DD48" s="112">
        <v>-97</v>
      </c>
      <c r="DF48" s="111">
        <v>78</v>
      </c>
      <c r="DG48" s="112">
        <v>-98</v>
      </c>
      <c r="DI48" s="111">
        <v>78</v>
      </c>
      <c r="DJ48" s="112">
        <v>32</v>
      </c>
      <c r="DL48" s="111">
        <v>78</v>
      </c>
      <c r="DM48" s="112">
        <v>20</v>
      </c>
      <c r="DO48" s="111">
        <v>78</v>
      </c>
      <c r="DP48" s="112">
        <v>8</v>
      </c>
      <c r="DR48" s="111">
        <v>78</v>
      </c>
      <c r="DS48" s="112">
        <v>-88</v>
      </c>
      <c r="DU48" s="111">
        <v>78</v>
      </c>
      <c r="DV48" s="112">
        <v>-89</v>
      </c>
      <c r="DX48" s="111">
        <v>78</v>
      </c>
      <c r="DY48" s="112">
        <v>-80</v>
      </c>
      <c r="EA48" s="111">
        <v>78</v>
      </c>
      <c r="EB48" s="112">
        <v>-60</v>
      </c>
      <c r="EE48" s="111">
        <v>78</v>
      </c>
      <c r="EF48" s="112">
        <v>-50</v>
      </c>
      <c r="EH48" s="111">
        <v>78</v>
      </c>
      <c r="EI48" s="112">
        <v>-82</v>
      </c>
      <c r="EK48" s="111">
        <v>78</v>
      </c>
      <c r="EL48" s="112">
        <v>-66</v>
      </c>
      <c r="EN48" s="111">
        <v>78</v>
      </c>
      <c r="EO48" s="112">
        <v>28</v>
      </c>
      <c r="EQ48" s="111">
        <v>78</v>
      </c>
      <c r="ER48" s="112">
        <v>24</v>
      </c>
      <c r="ET48" s="111">
        <v>78</v>
      </c>
      <c r="EU48" s="112">
        <v>24</v>
      </c>
      <c r="EW48" s="111">
        <v>78</v>
      </c>
      <c r="EX48" s="112">
        <v>-92</v>
      </c>
      <c r="EZ48" s="111">
        <v>78</v>
      </c>
      <c r="FA48" s="112">
        <v>-86</v>
      </c>
      <c r="FC48" s="111">
        <v>78</v>
      </c>
      <c r="FD48" s="112">
        <v>-86</v>
      </c>
      <c r="FF48" s="111">
        <v>78</v>
      </c>
      <c r="FG48" s="112">
        <v>-68</v>
      </c>
    </row>
    <row r="49" spans="104:163" x14ac:dyDescent="0.2">
      <c r="CZ49" s="111">
        <v>79</v>
      </c>
      <c r="DA49" s="112">
        <v>-76</v>
      </c>
      <c r="DC49" s="111">
        <v>79</v>
      </c>
      <c r="DD49" s="112">
        <v>-96</v>
      </c>
      <c r="DF49" s="111">
        <v>79</v>
      </c>
      <c r="DG49" s="112">
        <v>-98</v>
      </c>
      <c r="DI49" s="111">
        <v>79</v>
      </c>
      <c r="DJ49" s="112">
        <v>34</v>
      </c>
      <c r="DL49" s="111">
        <v>79</v>
      </c>
      <c r="DM49" s="112">
        <v>24</v>
      </c>
      <c r="DO49" s="111">
        <v>79</v>
      </c>
      <c r="DP49" s="112">
        <v>12</v>
      </c>
      <c r="DR49" s="111">
        <v>79</v>
      </c>
      <c r="DS49" s="112">
        <v>-88</v>
      </c>
      <c r="DU49" s="111">
        <v>79</v>
      </c>
      <c r="DV49" s="112">
        <v>-88</v>
      </c>
      <c r="DX49" s="111">
        <v>79</v>
      </c>
      <c r="DY49" s="112">
        <v>-76</v>
      </c>
      <c r="EA49" s="111">
        <v>79</v>
      </c>
      <c r="EB49" s="112">
        <v>-58</v>
      </c>
      <c r="EE49" s="111">
        <v>79</v>
      </c>
      <c r="EF49" s="112">
        <v>-44</v>
      </c>
      <c r="EH49" s="111">
        <v>79</v>
      </c>
      <c r="EI49" s="112">
        <v>-80</v>
      </c>
      <c r="EK49" s="111">
        <v>79</v>
      </c>
      <c r="EL49" s="112">
        <v>-60</v>
      </c>
      <c r="EN49" s="111">
        <v>79</v>
      </c>
      <c r="EO49" s="112">
        <v>32</v>
      </c>
      <c r="EQ49" s="111">
        <v>79</v>
      </c>
      <c r="ER49" s="112">
        <v>28</v>
      </c>
      <c r="ET49" s="111">
        <v>79</v>
      </c>
      <c r="EU49" s="112">
        <v>27</v>
      </c>
      <c r="EW49" s="111">
        <v>79</v>
      </c>
      <c r="EX49" s="112">
        <v>-91</v>
      </c>
      <c r="EZ49" s="111">
        <v>79</v>
      </c>
      <c r="FA49" s="112">
        <v>-85</v>
      </c>
      <c r="FC49" s="111">
        <v>79</v>
      </c>
      <c r="FD49" s="112">
        <v>-80</v>
      </c>
      <c r="FF49" s="111">
        <v>79</v>
      </c>
      <c r="FG49" s="112">
        <v>-66</v>
      </c>
    </row>
    <row r="50" spans="104:163" x14ac:dyDescent="0.2">
      <c r="CZ50" s="111">
        <v>80</v>
      </c>
      <c r="DA50" s="112">
        <v>-74</v>
      </c>
      <c r="DC50" s="111">
        <v>80</v>
      </c>
      <c r="DD50" s="112">
        <v>-95</v>
      </c>
      <c r="DF50" s="111">
        <v>80</v>
      </c>
      <c r="DG50" s="112">
        <v>-97</v>
      </c>
      <c r="DI50" s="111">
        <v>80</v>
      </c>
      <c r="DJ50" s="112">
        <v>36</v>
      </c>
      <c r="DL50" s="111">
        <v>80</v>
      </c>
      <c r="DM50" s="112">
        <v>28</v>
      </c>
      <c r="DO50" s="111">
        <v>80</v>
      </c>
      <c r="DP50" s="112">
        <v>16</v>
      </c>
      <c r="DR50" s="111">
        <v>80</v>
      </c>
      <c r="DS50" s="112">
        <f>DS49+2</f>
        <v>-86</v>
      </c>
      <c r="DU50" s="111">
        <v>80</v>
      </c>
      <c r="DV50" s="112">
        <v>-87</v>
      </c>
      <c r="DX50" s="111">
        <v>80</v>
      </c>
      <c r="DY50" s="112">
        <v>-70</v>
      </c>
      <c r="EA50" s="111">
        <v>80</v>
      </c>
      <c r="EB50" s="112">
        <v>-56</v>
      </c>
      <c r="EE50" s="111">
        <v>80</v>
      </c>
      <c r="EF50" s="112">
        <v>-38</v>
      </c>
      <c r="EH50" s="111">
        <v>80</v>
      </c>
      <c r="EI50" s="112">
        <v>-76</v>
      </c>
      <c r="EK50" s="111">
        <v>80</v>
      </c>
      <c r="EL50" s="112">
        <v>-54</v>
      </c>
      <c r="EN50" s="111">
        <v>80</v>
      </c>
      <c r="EO50" s="112">
        <v>34</v>
      </c>
      <c r="EQ50" s="111">
        <v>80</v>
      </c>
      <c r="ER50" s="112">
        <v>30</v>
      </c>
      <c r="ET50" s="111">
        <v>80</v>
      </c>
      <c r="EU50" s="112">
        <v>30</v>
      </c>
      <c r="EW50" s="111">
        <v>80</v>
      </c>
      <c r="EX50" s="112">
        <v>-90</v>
      </c>
      <c r="EZ50" s="111">
        <v>80</v>
      </c>
      <c r="FA50" s="112">
        <v>-84</v>
      </c>
      <c r="FC50" s="111">
        <v>80</v>
      </c>
      <c r="FD50" s="112">
        <v>-70</v>
      </c>
      <c r="FF50" s="111">
        <v>80</v>
      </c>
      <c r="FG50" s="112">
        <v>-62</v>
      </c>
    </row>
    <row r="51" spans="104:163" x14ac:dyDescent="0.2">
      <c r="CZ51" s="111">
        <v>81</v>
      </c>
      <c r="DA51" s="112">
        <v>-64</v>
      </c>
      <c r="DC51" s="111">
        <v>81</v>
      </c>
      <c r="DD51" s="112">
        <v>-95</v>
      </c>
      <c r="DF51" s="111">
        <v>81</v>
      </c>
      <c r="DG51" s="112">
        <v>-96</v>
      </c>
      <c r="DI51" s="111">
        <v>81</v>
      </c>
      <c r="DJ51" s="112">
        <v>38</v>
      </c>
      <c r="DL51" s="111">
        <v>81</v>
      </c>
      <c r="DM51" s="112">
        <v>32</v>
      </c>
      <c r="DO51" s="111">
        <v>81</v>
      </c>
      <c r="DP51" s="112">
        <v>20</v>
      </c>
      <c r="DR51" s="111">
        <v>81</v>
      </c>
      <c r="DS51" s="112">
        <v>-84</v>
      </c>
      <c r="DU51" s="111">
        <v>81</v>
      </c>
      <c r="DV51" s="112">
        <v>-86</v>
      </c>
      <c r="DX51" s="111">
        <v>81</v>
      </c>
      <c r="DY51" s="112">
        <v>-64</v>
      </c>
      <c r="EA51" s="111">
        <v>81</v>
      </c>
      <c r="EB51" s="112">
        <v>-50</v>
      </c>
      <c r="EE51" s="111">
        <v>81</v>
      </c>
      <c r="EF51" s="112">
        <v>-28</v>
      </c>
      <c r="EH51" s="111">
        <v>81</v>
      </c>
      <c r="EI51" s="112">
        <v>-72</v>
      </c>
      <c r="EK51" s="111">
        <v>81</v>
      </c>
      <c r="EL51" s="112">
        <v>-48</v>
      </c>
      <c r="EN51" s="111">
        <v>81</v>
      </c>
      <c r="EO51" s="112">
        <v>36</v>
      </c>
      <c r="EQ51" s="111">
        <v>81</v>
      </c>
      <c r="ER51" s="112">
        <v>34</v>
      </c>
      <c r="ET51" s="111">
        <v>81</v>
      </c>
      <c r="EU51" s="112">
        <v>33</v>
      </c>
      <c r="EW51" s="111">
        <v>81</v>
      </c>
      <c r="EX51" s="112">
        <v>-88</v>
      </c>
      <c r="EZ51" s="111">
        <v>81</v>
      </c>
      <c r="FA51" s="112">
        <v>-83</v>
      </c>
      <c r="FC51" s="111">
        <v>81</v>
      </c>
      <c r="FD51" s="112">
        <v>-62</v>
      </c>
      <c r="FF51" s="111">
        <v>81</v>
      </c>
      <c r="FG51" s="112">
        <v>-60</v>
      </c>
    </row>
    <row r="52" spans="104:163" x14ac:dyDescent="0.2">
      <c r="CZ52" s="111">
        <v>82</v>
      </c>
      <c r="DA52" s="112">
        <v>-58</v>
      </c>
      <c r="DC52" s="111">
        <v>82</v>
      </c>
      <c r="DD52" s="112">
        <v>-94</v>
      </c>
      <c r="DF52" s="111">
        <v>82</v>
      </c>
      <c r="DG52" s="112">
        <v>-94</v>
      </c>
      <c r="DI52" s="111">
        <v>82</v>
      </c>
      <c r="DJ52" s="112">
        <v>40</v>
      </c>
      <c r="DL52" s="111">
        <v>82</v>
      </c>
      <c r="DM52" s="112">
        <v>36</v>
      </c>
      <c r="DO52" s="111">
        <v>82</v>
      </c>
      <c r="DP52" s="112">
        <v>24</v>
      </c>
      <c r="DR52" s="111">
        <v>82</v>
      </c>
      <c r="DS52" s="112">
        <v>-82</v>
      </c>
      <c r="DU52" s="111">
        <v>82</v>
      </c>
      <c r="DV52" s="112">
        <v>-84</v>
      </c>
      <c r="DX52" s="111">
        <v>82</v>
      </c>
      <c r="DY52" s="112">
        <v>-56</v>
      </c>
      <c r="EA52" s="111">
        <v>82</v>
      </c>
      <c r="EB52" s="112">
        <v>-46</v>
      </c>
      <c r="EE52" s="111">
        <v>82</v>
      </c>
      <c r="EF52" s="112">
        <v>-26</v>
      </c>
      <c r="EH52" s="111">
        <v>82</v>
      </c>
      <c r="EI52" s="112">
        <v>-68</v>
      </c>
      <c r="EK52" s="111">
        <v>82</v>
      </c>
      <c r="EL52" s="112">
        <v>-42</v>
      </c>
      <c r="EN52" s="111">
        <v>82</v>
      </c>
      <c r="EO52" s="112">
        <v>38</v>
      </c>
      <c r="EQ52" s="111">
        <v>82</v>
      </c>
      <c r="ER52" s="112">
        <v>38</v>
      </c>
      <c r="ET52" s="111">
        <v>82</v>
      </c>
      <c r="EU52" s="112">
        <v>36</v>
      </c>
      <c r="EW52" s="111">
        <v>82</v>
      </c>
      <c r="EX52" s="112">
        <v>-87</v>
      </c>
      <c r="EZ52" s="111">
        <v>82</v>
      </c>
      <c r="FA52" s="112">
        <v>-80</v>
      </c>
      <c r="FC52" s="111">
        <v>82</v>
      </c>
      <c r="FD52" s="112">
        <v>-50</v>
      </c>
      <c r="FF52" s="111">
        <v>82</v>
      </c>
      <c r="FG52" s="112">
        <v>-58</v>
      </c>
    </row>
    <row r="53" spans="104:163" x14ac:dyDescent="0.2">
      <c r="CZ53" s="111">
        <v>83</v>
      </c>
      <c r="DA53" s="112">
        <v>-52</v>
      </c>
      <c r="DC53" s="111">
        <v>83</v>
      </c>
      <c r="DD53" s="112">
        <v>-93</v>
      </c>
      <c r="DF53" s="111">
        <v>83</v>
      </c>
      <c r="DG53" s="112">
        <v>-92</v>
      </c>
      <c r="DI53" s="111">
        <v>83</v>
      </c>
      <c r="DJ53" s="112">
        <v>42</v>
      </c>
      <c r="DL53" s="111">
        <v>83</v>
      </c>
      <c r="DM53" s="112">
        <v>40</v>
      </c>
      <c r="DO53" s="111">
        <v>83</v>
      </c>
      <c r="DP53" s="112">
        <v>28</v>
      </c>
      <c r="DR53" s="111">
        <v>83</v>
      </c>
      <c r="DS53" s="112">
        <v>-80</v>
      </c>
      <c r="DU53" s="111">
        <v>83</v>
      </c>
      <c r="DV53" s="112">
        <v>-80</v>
      </c>
      <c r="DX53" s="111">
        <v>83</v>
      </c>
      <c r="DY53" s="112">
        <v>-46</v>
      </c>
      <c r="EA53" s="111">
        <v>83</v>
      </c>
      <c r="EB53" s="112">
        <v>-44</v>
      </c>
      <c r="EE53" s="111">
        <v>83</v>
      </c>
      <c r="EF53" s="112">
        <v>-20</v>
      </c>
      <c r="EH53" s="111">
        <v>83</v>
      </c>
      <c r="EI53" s="112">
        <v>-66</v>
      </c>
      <c r="EK53" s="111">
        <v>83</v>
      </c>
      <c r="EL53" s="112">
        <v>-36</v>
      </c>
      <c r="EN53" s="111">
        <v>83</v>
      </c>
      <c r="EO53" s="112">
        <v>40</v>
      </c>
      <c r="EQ53" s="111">
        <v>83</v>
      </c>
      <c r="ER53" s="112">
        <v>42</v>
      </c>
      <c r="ET53" s="111">
        <v>83</v>
      </c>
      <c r="EU53" s="112">
        <v>39</v>
      </c>
      <c r="EW53" s="111">
        <v>83</v>
      </c>
      <c r="EX53" s="112">
        <v>-84</v>
      </c>
      <c r="EZ53" s="111">
        <v>83</v>
      </c>
      <c r="FA53" s="112">
        <v>-76</v>
      </c>
      <c r="FC53" s="111">
        <v>83</v>
      </c>
      <c r="FD53" s="112">
        <v>-40</v>
      </c>
      <c r="FF53" s="111">
        <v>83</v>
      </c>
      <c r="FG53" s="112">
        <v>-56</v>
      </c>
    </row>
    <row r="54" spans="104:163" x14ac:dyDescent="0.2">
      <c r="CZ54" s="111">
        <v>84</v>
      </c>
      <c r="DA54" s="112">
        <v>-46</v>
      </c>
      <c r="DC54" s="111">
        <v>84</v>
      </c>
      <c r="DD54" s="112">
        <v>-92</v>
      </c>
      <c r="DF54" s="111">
        <v>84</v>
      </c>
      <c r="DG54" s="112">
        <v>-90</v>
      </c>
      <c r="DI54" s="111">
        <v>84</v>
      </c>
      <c r="DJ54" s="112">
        <v>44</v>
      </c>
      <c r="DL54" s="111">
        <v>84</v>
      </c>
      <c r="DM54" s="112">
        <v>44</v>
      </c>
      <c r="DO54" s="111">
        <v>84</v>
      </c>
      <c r="DP54" s="112">
        <v>32</v>
      </c>
      <c r="DR54" s="111">
        <v>84</v>
      </c>
      <c r="DS54" s="112">
        <v>-76</v>
      </c>
      <c r="DU54" s="111">
        <v>84</v>
      </c>
      <c r="DV54" s="112">
        <v>-78</v>
      </c>
      <c r="DX54" s="111">
        <v>84</v>
      </c>
      <c r="DY54" s="112">
        <v>-34</v>
      </c>
      <c r="EA54" s="111">
        <v>84</v>
      </c>
      <c r="EB54" s="112">
        <v>-40</v>
      </c>
      <c r="EE54" s="111">
        <v>84</v>
      </c>
      <c r="EF54" s="112">
        <v>-12</v>
      </c>
      <c r="EH54" s="111">
        <v>84</v>
      </c>
      <c r="EI54" s="112">
        <v>-62</v>
      </c>
      <c r="EK54" s="111">
        <v>84</v>
      </c>
      <c r="EL54" s="112">
        <v>-30</v>
      </c>
      <c r="EN54" s="111">
        <v>84</v>
      </c>
      <c r="EO54" s="112">
        <v>42</v>
      </c>
      <c r="EQ54" s="111">
        <v>84</v>
      </c>
      <c r="ER54" s="112">
        <v>46</v>
      </c>
      <c r="ET54" s="111">
        <v>84</v>
      </c>
      <c r="EU54" s="112">
        <v>42</v>
      </c>
      <c r="EW54" s="111">
        <v>84</v>
      </c>
      <c r="EX54" s="112">
        <v>-80</v>
      </c>
      <c r="EZ54" s="111">
        <v>84</v>
      </c>
      <c r="FA54" s="112">
        <v>-74</v>
      </c>
      <c r="FC54" s="111">
        <v>84</v>
      </c>
      <c r="FD54" s="112">
        <v>-28</v>
      </c>
      <c r="FF54" s="111">
        <v>84</v>
      </c>
      <c r="FG54" s="112">
        <v>-50</v>
      </c>
    </row>
    <row r="55" spans="104:163" x14ac:dyDescent="0.2">
      <c r="CZ55" s="111">
        <v>85</v>
      </c>
      <c r="DA55" s="112">
        <v>-40</v>
      </c>
      <c r="DC55" s="111">
        <v>85</v>
      </c>
      <c r="DD55" s="112">
        <v>-90</v>
      </c>
      <c r="DF55" s="111">
        <v>85</v>
      </c>
      <c r="DG55" s="112">
        <v>-86</v>
      </c>
      <c r="DI55" s="111">
        <v>85</v>
      </c>
      <c r="DJ55" s="112">
        <v>46</v>
      </c>
      <c r="DL55" s="111">
        <v>85</v>
      </c>
      <c r="DM55" s="112">
        <v>46</v>
      </c>
      <c r="DO55" s="111">
        <v>85</v>
      </c>
      <c r="DP55" s="112">
        <v>36</v>
      </c>
      <c r="DR55" s="111">
        <v>85</v>
      </c>
      <c r="DS55" s="112">
        <v>-72</v>
      </c>
      <c r="DU55" s="111">
        <v>85</v>
      </c>
      <c r="DV55" s="112">
        <v>-76</v>
      </c>
      <c r="DX55" s="111">
        <v>85</v>
      </c>
      <c r="DY55" s="112">
        <v>-22</v>
      </c>
      <c r="EA55" s="111">
        <v>85</v>
      </c>
      <c r="EB55" s="112">
        <v>-36</v>
      </c>
      <c r="EE55" s="111">
        <v>85</v>
      </c>
      <c r="EF55" s="112">
        <v>-4</v>
      </c>
      <c r="EH55" s="111">
        <v>85</v>
      </c>
      <c r="EI55" s="112">
        <v>-58</v>
      </c>
      <c r="EK55" s="111">
        <v>85</v>
      </c>
      <c r="EL55" s="112">
        <v>-24</v>
      </c>
      <c r="EN55" s="111">
        <v>85</v>
      </c>
      <c r="EO55" s="112">
        <v>44</v>
      </c>
      <c r="EQ55" s="111">
        <v>85</v>
      </c>
      <c r="ER55" s="112">
        <v>50</v>
      </c>
      <c r="ET55" s="111">
        <v>85</v>
      </c>
      <c r="EU55" s="112">
        <v>45</v>
      </c>
      <c r="EW55" s="111">
        <v>85</v>
      </c>
      <c r="EX55" s="112">
        <v>-78</v>
      </c>
      <c r="EZ55" s="111">
        <v>85</v>
      </c>
      <c r="FA55" s="112">
        <v>-70</v>
      </c>
      <c r="FC55" s="111">
        <v>85</v>
      </c>
      <c r="FD55" s="112">
        <v>-14</v>
      </c>
      <c r="FF55" s="111">
        <v>85</v>
      </c>
      <c r="FG55" s="112">
        <v>-46</v>
      </c>
    </row>
    <row r="56" spans="104:163" x14ac:dyDescent="0.2">
      <c r="CZ56" s="111">
        <v>86</v>
      </c>
      <c r="DA56" s="112">
        <v>-34</v>
      </c>
      <c r="DC56" s="111">
        <v>86</v>
      </c>
      <c r="DD56" s="112">
        <v>-88</v>
      </c>
      <c r="DF56" s="111">
        <v>86</v>
      </c>
      <c r="DG56" s="112">
        <v>-82</v>
      </c>
      <c r="DI56" s="111">
        <v>86</v>
      </c>
      <c r="DJ56" s="112">
        <v>48</v>
      </c>
      <c r="DL56" s="111">
        <v>86</v>
      </c>
      <c r="DM56" s="112">
        <v>48</v>
      </c>
      <c r="DO56" s="111">
        <v>86</v>
      </c>
      <c r="DP56" s="112">
        <v>40</v>
      </c>
      <c r="DR56" s="111">
        <v>86</v>
      </c>
      <c r="DS56" s="112">
        <v>-66</v>
      </c>
      <c r="DU56" s="111">
        <v>86</v>
      </c>
      <c r="DV56" s="112">
        <v>-74</v>
      </c>
      <c r="DX56" s="111">
        <v>86</v>
      </c>
      <c r="DY56" s="112">
        <v>-10</v>
      </c>
      <c r="EA56" s="111">
        <v>86</v>
      </c>
      <c r="EB56" s="112">
        <v>-32</v>
      </c>
      <c r="EE56" s="111">
        <v>86</v>
      </c>
      <c r="EF56" s="112">
        <v>4</v>
      </c>
      <c r="EH56" s="111">
        <v>86</v>
      </c>
      <c r="EI56" s="112">
        <v>-54</v>
      </c>
      <c r="EK56" s="111">
        <v>86</v>
      </c>
      <c r="EL56" s="112">
        <v>-20</v>
      </c>
      <c r="EN56" s="111">
        <v>86</v>
      </c>
      <c r="EO56" s="112">
        <v>46</v>
      </c>
      <c r="EQ56" s="111">
        <v>86</v>
      </c>
      <c r="ER56" s="112">
        <v>54</v>
      </c>
      <c r="ET56" s="111">
        <v>86</v>
      </c>
      <c r="EU56" s="112">
        <v>48</v>
      </c>
      <c r="EW56" s="111">
        <v>86</v>
      </c>
      <c r="EX56" s="112">
        <v>-72</v>
      </c>
      <c r="EZ56" s="111">
        <v>86</v>
      </c>
      <c r="FA56" s="112">
        <v>-66</v>
      </c>
      <c r="FC56" s="111">
        <v>86</v>
      </c>
      <c r="FD56" s="112">
        <v>-2</v>
      </c>
      <c r="FF56" s="111">
        <v>86</v>
      </c>
      <c r="FG56" s="112">
        <v>-44</v>
      </c>
    </row>
    <row r="57" spans="104:163" x14ac:dyDescent="0.2">
      <c r="CZ57" s="111">
        <v>87</v>
      </c>
      <c r="DA57" s="112">
        <v>-28</v>
      </c>
      <c r="DC57" s="111">
        <v>87</v>
      </c>
      <c r="DD57" s="112">
        <v>-86</v>
      </c>
      <c r="DF57" s="111">
        <v>87</v>
      </c>
      <c r="DG57" s="112">
        <v>-76</v>
      </c>
      <c r="DI57" s="111">
        <v>87</v>
      </c>
      <c r="DJ57" s="112">
        <v>50</v>
      </c>
      <c r="DL57" s="111">
        <v>87</v>
      </c>
      <c r="DM57" s="112">
        <v>50</v>
      </c>
      <c r="DO57" s="111">
        <v>87</v>
      </c>
      <c r="DP57" s="112">
        <v>44</v>
      </c>
      <c r="DR57" s="111">
        <v>87</v>
      </c>
      <c r="DS57" s="112">
        <v>-62</v>
      </c>
      <c r="DU57" s="111">
        <v>87</v>
      </c>
      <c r="DV57" s="112">
        <v>-70</v>
      </c>
      <c r="DX57" s="111">
        <v>87</v>
      </c>
      <c r="DY57" s="112">
        <v>2</v>
      </c>
      <c r="EA57" s="111">
        <v>87</v>
      </c>
      <c r="EB57" s="112">
        <v>-28</v>
      </c>
      <c r="EE57" s="111">
        <v>87</v>
      </c>
      <c r="EF57" s="112">
        <v>12</v>
      </c>
      <c r="EH57" s="111">
        <v>87</v>
      </c>
      <c r="EI57" s="112">
        <v>-50</v>
      </c>
      <c r="EK57" s="111">
        <v>87</v>
      </c>
      <c r="EL57" s="112">
        <v>-14</v>
      </c>
      <c r="EN57" s="111">
        <v>87</v>
      </c>
      <c r="EO57" s="112">
        <v>48</v>
      </c>
      <c r="EQ57" s="111">
        <v>87</v>
      </c>
      <c r="ER57" s="112">
        <v>58</v>
      </c>
      <c r="ET57" s="111">
        <v>87</v>
      </c>
      <c r="EU57" s="112">
        <v>51</v>
      </c>
      <c r="EW57" s="111">
        <v>87</v>
      </c>
      <c r="EX57" s="112">
        <v>-68</v>
      </c>
      <c r="EZ57" s="111">
        <v>87</v>
      </c>
      <c r="FA57" s="112">
        <v>-62</v>
      </c>
      <c r="FC57" s="111">
        <v>87</v>
      </c>
      <c r="FD57" s="112">
        <v>10</v>
      </c>
      <c r="FF57" s="111">
        <v>87</v>
      </c>
      <c r="FG57" s="112">
        <v>-40</v>
      </c>
    </row>
    <row r="58" spans="104:163" x14ac:dyDescent="0.2">
      <c r="CZ58" s="111">
        <v>88</v>
      </c>
      <c r="DA58" s="112">
        <v>-20</v>
      </c>
      <c r="DC58" s="111">
        <v>88</v>
      </c>
      <c r="DD58" s="112">
        <v>-82</v>
      </c>
      <c r="DF58" s="111">
        <v>88</v>
      </c>
      <c r="DG58" s="112">
        <v>-70</v>
      </c>
      <c r="DI58" s="111">
        <v>88</v>
      </c>
      <c r="DJ58" s="112">
        <v>52</v>
      </c>
      <c r="DL58" s="111">
        <v>88</v>
      </c>
      <c r="DM58" s="112">
        <v>54</v>
      </c>
      <c r="DO58" s="111">
        <v>88</v>
      </c>
      <c r="DP58" s="112">
        <v>48</v>
      </c>
      <c r="DR58" s="111">
        <v>88</v>
      </c>
      <c r="DS58" s="112">
        <v>-56</v>
      </c>
      <c r="DU58" s="111">
        <v>88</v>
      </c>
      <c r="DV58" s="112">
        <v>-66</v>
      </c>
      <c r="DX58" s="111">
        <v>88</v>
      </c>
      <c r="DY58" s="112">
        <v>18</v>
      </c>
      <c r="EA58" s="111">
        <v>88</v>
      </c>
      <c r="EB58" s="112">
        <v>-24</v>
      </c>
      <c r="EE58" s="111">
        <v>88</v>
      </c>
      <c r="EF58" s="112">
        <v>20</v>
      </c>
      <c r="EH58" s="111">
        <v>88</v>
      </c>
      <c r="EI58" s="112">
        <v>-46</v>
      </c>
      <c r="EK58" s="111">
        <v>88</v>
      </c>
      <c r="EL58" s="112">
        <v>-8</v>
      </c>
      <c r="EN58" s="111">
        <v>88</v>
      </c>
      <c r="EO58" s="112">
        <v>50</v>
      </c>
      <c r="EQ58" s="111">
        <v>88</v>
      </c>
      <c r="ER58" s="112">
        <v>62</v>
      </c>
      <c r="ET58" s="111">
        <v>88</v>
      </c>
      <c r="EU58" s="112">
        <v>54</v>
      </c>
      <c r="EW58" s="111">
        <v>88</v>
      </c>
      <c r="EX58" s="112">
        <v>-64</v>
      </c>
      <c r="EZ58" s="111">
        <v>88</v>
      </c>
      <c r="FA58" s="112">
        <v>-58</v>
      </c>
      <c r="FC58" s="111">
        <v>88</v>
      </c>
      <c r="FD58" s="112">
        <v>12</v>
      </c>
      <c r="FF58" s="111">
        <v>88</v>
      </c>
      <c r="FG58" s="112">
        <v>-36</v>
      </c>
    </row>
    <row r="59" spans="104:163" x14ac:dyDescent="0.2">
      <c r="CZ59" s="111">
        <v>89</v>
      </c>
      <c r="DA59" s="112">
        <v>-14</v>
      </c>
      <c r="DC59" s="111">
        <v>89</v>
      </c>
      <c r="DD59" s="112">
        <v>-80</v>
      </c>
      <c r="DF59" s="111">
        <v>89</v>
      </c>
      <c r="DG59" s="112">
        <v>-64</v>
      </c>
      <c r="DI59" s="111">
        <v>89</v>
      </c>
      <c r="DJ59" s="112">
        <v>54</v>
      </c>
      <c r="DL59" s="111">
        <v>89</v>
      </c>
      <c r="DM59" s="112">
        <v>58</v>
      </c>
      <c r="DO59" s="111">
        <v>89</v>
      </c>
      <c r="DP59" s="112">
        <v>52</v>
      </c>
      <c r="DR59" s="111">
        <v>89</v>
      </c>
      <c r="DS59" s="112">
        <v>-52</v>
      </c>
      <c r="DU59" s="111">
        <v>89</v>
      </c>
      <c r="DV59" s="112">
        <v>-62</v>
      </c>
      <c r="DX59" s="111">
        <v>89</v>
      </c>
      <c r="DY59" s="112">
        <v>32</v>
      </c>
      <c r="EA59" s="111">
        <v>89</v>
      </c>
      <c r="EB59" s="112">
        <v>-20</v>
      </c>
      <c r="EE59" s="111">
        <v>89</v>
      </c>
      <c r="EF59" s="112">
        <v>28</v>
      </c>
      <c r="EH59" s="111">
        <v>89</v>
      </c>
      <c r="EI59" s="112">
        <v>-44</v>
      </c>
      <c r="EK59" s="111">
        <v>89</v>
      </c>
      <c r="EL59" s="112">
        <v>-2</v>
      </c>
      <c r="EN59" s="111">
        <v>89</v>
      </c>
      <c r="EO59" s="112">
        <v>52</v>
      </c>
      <c r="EQ59" s="111">
        <v>89</v>
      </c>
      <c r="ER59" s="112">
        <v>66</v>
      </c>
      <c r="ET59" s="111">
        <v>89</v>
      </c>
      <c r="EU59" s="112">
        <v>57</v>
      </c>
      <c r="EW59" s="111">
        <v>89</v>
      </c>
      <c r="EX59" s="112">
        <v>-56</v>
      </c>
      <c r="EZ59" s="111">
        <v>89</v>
      </c>
      <c r="FA59" s="112">
        <v>-56</v>
      </c>
      <c r="FC59" s="111">
        <v>89</v>
      </c>
      <c r="FD59" s="112">
        <v>22</v>
      </c>
      <c r="FF59" s="111">
        <v>89</v>
      </c>
      <c r="FG59" s="112">
        <v>-32</v>
      </c>
    </row>
    <row r="60" spans="104:163" x14ac:dyDescent="0.2">
      <c r="CZ60" s="111">
        <v>90</v>
      </c>
      <c r="DA60" s="112">
        <v>-6</v>
      </c>
      <c r="DC60" s="111">
        <v>90</v>
      </c>
      <c r="DD60" s="112">
        <v>-78</v>
      </c>
      <c r="DF60" s="111">
        <v>90</v>
      </c>
      <c r="DG60" s="112">
        <v>-58</v>
      </c>
      <c r="DI60" s="111">
        <v>90</v>
      </c>
      <c r="DJ60" s="112">
        <v>58</v>
      </c>
      <c r="DL60" s="111">
        <v>90</v>
      </c>
      <c r="DM60" s="112">
        <v>62</v>
      </c>
      <c r="DO60" s="111">
        <v>90</v>
      </c>
      <c r="DP60" s="112">
        <v>56</v>
      </c>
      <c r="DR60" s="111">
        <v>90</v>
      </c>
      <c r="DS60" s="112">
        <v>-46</v>
      </c>
      <c r="DU60" s="111">
        <v>90</v>
      </c>
      <c r="DV60" s="112">
        <v>-58</v>
      </c>
      <c r="DX60" s="111">
        <v>90</v>
      </c>
      <c r="DY60" s="112">
        <v>46</v>
      </c>
      <c r="EA60" s="111">
        <v>90</v>
      </c>
      <c r="EB60" s="112">
        <v>-14</v>
      </c>
      <c r="EE60" s="111">
        <v>90</v>
      </c>
      <c r="EF60" s="112">
        <v>36</v>
      </c>
      <c r="EH60" s="111">
        <v>90</v>
      </c>
      <c r="EI60" s="112">
        <v>-40</v>
      </c>
      <c r="EK60" s="111">
        <v>90</v>
      </c>
      <c r="EL60" s="112">
        <v>6</v>
      </c>
      <c r="EN60" s="111">
        <v>90</v>
      </c>
      <c r="EO60" s="112">
        <v>54</v>
      </c>
      <c r="EQ60" s="111">
        <v>90</v>
      </c>
      <c r="ER60" s="112">
        <v>70</v>
      </c>
      <c r="ET60" s="111">
        <v>90</v>
      </c>
      <c r="EU60" s="112">
        <v>61</v>
      </c>
      <c r="EW60" s="111">
        <v>90</v>
      </c>
      <c r="EX60" s="112">
        <v>-52</v>
      </c>
      <c r="EZ60" s="111">
        <v>90</v>
      </c>
      <c r="FA60" s="112">
        <v>-52</v>
      </c>
      <c r="FC60" s="111">
        <v>90</v>
      </c>
      <c r="FD60" s="112">
        <v>34</v>
      </c>
      <c r="FF60" s="111">
        <v>90</v>
      </c>
      <c r="FG60" s="112">
        <v>-28</v>
      </c>
    </row>
    <row r="61" spans="104:163" x14ac:dyDescent="0.2">
      <c r="CZ61" s="111">
        <v>91</v>
      </c>
      <c r="DA61" s="112">
        <v>0</v>
      </c>
      <c r="DC61" s="111">
        <v>91</v>
      </c>
      <c r="DD61" s="112">
        <v>-70</v>
      </c>
      <c r="DF61" s="111">
        <v>91</v>
      </c>
      <c r="DG61" s="112">
        <v>-52</v>
      </c>
      <c r="DI61" s="111">
        <v>91</v>
      </c>
      <c r="DJ61" s="112">
        <v>62</v>
      </c>
      <c r="DL61" s="111">
        <v>91</v>
      </c>
      <c r="DM61" s="112">
        <v>66</v>
      </c>
      <c r="DO61" s="111">
        <v>91</v>
      </c>
      <c r="DP61" s="112">
        <v>60</v>
      </c>
      <c r="DR61" s="111">
        <v>91</v>
      </c>
      <c r="DS61" s="112">
        <v>-40</v>
      </c>
      <c r="DU61" s="111">
        <v>91</v>
      </c>
      <c r="DV61" s="112">
        <v>-54</v>
      </c>
      <c r="DX61" s="111">
        <v>91</v>
      </c>
      <c r="DY61" s="112">
        <v>60</v>
      </c>
      <c r="EA61" s="111">
        <v>91</v>
      </c>
      <c r="EB61" s="112">
        <v>-10</v>
      </c>
      <c r="EE61" s="111">
        <v>91</v>
      </c>
      <c r="EF61" s="112">
        <v>42</v>
      </c>
      <c r="EH61" s="111">
        <v>91</v>
      </c>
      <c r="EI61" s="112">
        <v>-38</v>
      </c>
      <c r="EK61" s="111">
        <v>91</v>
      </c>
      <c r="EL61" s="112">
        <v>8</v>
      </c>
      <c r="EN61" s="111">
        <v>91</v>
      </c>
      <c r="EO61" s="112">
        <v>58</v>
      </c>
      <c r="EQ61" s="111">
        <v>91</v>
      </c>
      <c r="ER61" s="112">
        <v>72</v>
      </c>
      <c r="ET61" s="111">
        <v>91</v>
      </c>
      <c r="EU61" s="112">
        <v>64</v>
      </c>
      <c r="EW61" s="111">
        <v>91</v>
      </c>
      <c r="EX61" s="112">
        <v>-44</v>
      </c>
      <c r="EZ61" s="111">
        <v>91</v>
      </c>
      <c r="FA61" s="112">
        <v>-46</v>
      </c>
      <c r="FC61" s="111">
        <v>91</v>
      </c>
      <c r="FD61" s="112">
        <v>46</v>
      </c>
      <c r="FF61" s="111">
        <v>91</v>
      </c>
      <c r="FG61" s="112">
        <v>-24</v>
      </c>
    </row>
    <row r="62" spans="104:163" x14ac:dyDescent="0.2">
      <c r="CZ62" s="111">
        <v>92</v>
      </c>
      <c r="DA62" s="112">
        <v>8</v>
      </c>
      <c r="DC62" s="111">
        <v>92</v>
      </c>
      <c r="DD62" s="112">
        <v>-66</v>
      </c>
      <c r="DF62" s="111">
        <v>92</v>
      </c>
      <c r="DG62" s="112">
        <v>-46</v>
      </c>
      <c r="DI62" s="111">
        <v>92</v>
      </c>
      <c r="DJ62" s="112">
        <v>66</v>
      </c>
      <c r="DL62" s="111">
        <v>92</v>
      </c>
      <c r="DM62" s="112">
        <v>70</v>
      </c>
      <c r="DO62" s="111">
        <v>92</v>
      </c>
      <c r="DP62" s="112">
        <v>70</v>
      </c>
      <c r="DR62" s="111">
        <v>92</v>
      </c>
      <c r="DS62" s="112">
        <v>-32</v>
      </c>
      <c r="DU62" s="111">
        <v>92</v>
      </c>
      <c r="DV62" s="112">
        <v>-50</v>
      </c>
      <c r="DX62" s="111">
        <v>92</v>
      </c>
      <c r="DY62" s="112">
        <v>72</v>
      </c>
      <c r="EA62" s="111">
        <v>92</v>
      </c>
      <c r="EB62" s="112">
        <v>-4</v>
      </c>
      <c r="EE62" s="111">
        <v>92</v>
      </c>
      <c r="EF62" s="112">
        <v>48</v>
      </c>
      <c r="EH62" s="111">
        <v>92</v>
      </c>
      <c r="EI62" s="112">
        <v>-32</v>
      </c>
      <c r="EK62" s="111">
        <v>92</v>
      </c>
      <c r="EL62" s="112">
        <v>18</v>
      </c>
      <c r="EN62" s="111">
        <v>92</v>
      </c>
      <c r="EO62" s="112">
        <v>62</v>
      </c>
      <c r="EQ62" s="111">
        <v>92</v>
      </c>
      <c r="ER62" s="112">
        <v>76</v>
      </c>
      <c r="ET62" s="111">
        <v>92</v>
      </c>
      <c r="EU62" s="112">
        <v>67</v>
      </c>
      <c r="EW62" s="111">
        <v>92</v>
      </c>
      <c r="EX62" s="112">
        <v>-38</v>
      </c>
      <c r="EZ62" s="111">
        <v>92</v>
      </c>
      <c r="FA62" s="112">
        <v>-42</v>
      </c>
      <c r="FC62" s="111">
        <v>92</v>
      </c>
      <c r="FD62" s="112">
        <v>56</v>
      </c>
      <c r="FF62" s="111">
        <v>92</v>
      </c>
      <c r="FG62" s="112">
        <v>-20</v>
      </c>
    </row>
    <row r="63" spans="104:163" x14ac:dyDescent="0.2">
      <c r="CZ63" s="111">
        <v>93</v>
      </c>
      <c r="DA63" s="112">
        <v>14</v>
      </c>
      <c r="DC63" s="111">
        <v>93</v>
      </c>
      <c r="DD63" s="112">
        <v>-60</v>
      </c>
      <c r="DF63" s="111">
        <v>93</v>
      </c>
      <c r="DG63" s="112">
        <v>-40</v>
      </c>
      <c r="DI63" s="111">
        <v>93</v>
      </c>
      <c r="DJ63" s="112">
        <v>68</v>
      </c>
      <c r="DL63" s="111">
        <v>93</v>
      </c>
      <c r="DM63" s="112">
        <v>72</v>
      </c>
      <c r="DO63" s="111">
        <v>93</v>
      </c>
      <c r="DP63" s="112">
        <v>74</v>
      </c>
      <c r="DR63" s="111">
        <v>93</v>
      </c>
      <c r="DS63" s="112">
        <v>-26</v>
      </c>
      <c r="DU63" s="111">
        <v>93</v>
      </c>
      <c r="DV63" s="112">
        <v>-46</v>
      </c>
      <c r="DX63" s="111">
        <v>93</v>
      </c>
      <c r="DY63" s="112">
        <v>80</v>
      </c>
      <c r="EA63" s="111">
        <v>93</v>
      </c>
      <c r="EB63" s="112">
        <v>2</v>
      </c>
      <c r="EE63" s="111">
        <v>93</v>
      </c>
      <c r="EF63" s="112">
        <v>54</v>
      </c>
      <c r="EH63" s="111">
        <v>93</v>
      </c>
      <c r="EI63" s="112">
        <v>-28</v>
      </c>
      <c r="EK63" s="111">
        <v>93</v>
      </c>
      <c r="EL63" s="112">
        <v>24</v>
      </c>
      <c r="EN63" s="111">
        <v>93</v>
      </c>
      <c r="EO63" s="112">
        <v>66</v>
      </c>
      <c r="EQ63" s="111">
        <v>93</v>
      </c>
      <c r="ER63" s="112">
        <v>80</v>
      </c>
      <c r="ET63" s="111">
        <v>93</v>
      </c>
      <c r="EU63" s="112">
        <v>70</v>
      </c>
      <c r="EW63" s="111">
        <v>93</v>
      </c>
      <c r="EX63" s="112">
        <v>-28</v>
      </c>
      <c r="EZ63" s="111">
        <v>93</v>
      </c>
      <c r="FA63" s="112">
        <v>-36</v>
      </c>
      <c r="FC63" s="111">
        <v>93</v>
      </c>
      <c r="FD63" s="112">
        <v>64</v>
      </c>
      <c r="FF63" s="111">
        <v>93</v>
      </c>
      <c r="FG63" s="112">
        <v>-14</v>
      </c>
    </row>
    <row r="64" spans="104:163" x14ac:dyDescent="0.2">
      <c r="CZ64" s="111">
        <v>94</v>
      </c>
      <c r="DA64" s="112">
        <v>22</v>
      </c>
      <c r="DC64" s="111">
        <v>94</v>
      </c>
      <c r="DD64" s="112">
        <v>-55</v>
      </c>
      <c r="DF64" s="111">
        <v>94</v>
      </c>
      <c r="DG64" s="112">
        <v>-34</v>
      </c>
      <c r="DI64" s="111">
        <v>94</v>
      </c>
      <c r="DJ64" s="112">
        <v>70</v>
      </c>
      <c r="DL64" s="111">
        <v>94</v>
      </c>
      <c r="DM64" s="112">
        <v>76</v>
      </c>
      <c r="DO64" s="111">
        <v>94</v>
      </c>
      <c r="DP64" s="112">
        <v>78</v>
      </c>
      <c r="DR64" s="111">
        <v>94</v>
      </c>
      <c r="DS64" s="112">
        <v>-18</v>
      </c>
      <c r="DU64" s="111">
        <v>94</v>
      </c>
      <c r="DV64" s="112">
        <v>-42</v>
      </c>
      <c r="DX64" s="111">
        <v>94</v>
      </c>
      <c r="DY64" s="112">
        <v>82</v>
      </c>
      <c r="EA64" s="111">
        <v>94</v>
      </c>
      <c r="EB64" s="112">
        <v>8</v>
      </c>
      <c r="EE64" s="111">
        <v>94</v>
      </c>
      <c r="EF64" s="112">
        <v>58</v>
      </c>
      <c r="EH64" s="111">
        <v>94</v>
      </c>
      <c r="EI64" s="112">
        <v>-22</v>
      </c>
      <c r="EK64" s="111">
        <v>94</v>
      </c>
      <c r="EL64" s="112">
        <v>30</v>
      </c>
      <c r="EN64" s="111">
        <v>94</v>
      </c>
      <c r="EO64" s="112">
        <v>68</v>
      </c>
      <c r="EQ64" s="111">
        <v>94</v>
      </c>
      <c r="ER64" s="112">
        <v>84</v>
      </c>
      <c r="ET64" s="111">
        <v>94</v>
      </c>
      <c r="EU64" s="112">
        <v>72</v>
      </c>
      <c r="EW64" s="111">
        <v>94</v>
      </c>
      <c r="EX64" s="112">
        <v>-18</v>
      </c>
      <c r="EZ64" s="111">
        <v>94</v>
      </c>
      <c r="FA64" s="112">
        <v>-30</v>
      </c>
      <c r="FC64" s="111">
        <v>94</v>
      </c>
      <c r="FD64" s="112">
        <v>72</v>
      </c>
      <c r="FF64" s="111">
        <v>94</v>
      </c>
      <c r="FG64" s="112">
        <v>-10</v>
      </c>
    </row>
    <row r="65" spans="104:163" x14ac:dyDescent="0.2">
      <c r="CZ65" s="111">
        <v>95</v>
      </c>
      <c r="DA65" s="112">
        <v>28</v>
      </c>
      <c r="DC65" s="111">
        <v>95</v>
      </c>
      <c r="DD65" s="112">
        <v>-50</v>
      </c>
      <c r="DF65" s="111">
        <v>95</v>
      </c>
      <c r="DG65" s="112">
        <v>-28</v>
      </c>
      <c r="DI65" s="111">
        <v>95</v>
      </c>
      <c r="DJ65" s="112">
        <v>76</v>
      </c>
      <c r="DL65" s="111">
        <v>95</v>
      </c>
      <c r="DM65" s="112">
        <v>80</v>
      </c>
      <c r="DO65" s="111">
        <v>95</v>
      </c>
      <c r="DP65" s="112">
        <v>82</v>
      </c>
      <c r="DR65" s="111">
        <v>95</v>
      </c>
      <c r="DS65" s="112">
        <v>-12</v>
      </c>
      <c r="DU65" s="111">
        <v>95</v>
      </c>
      <c r="DV65" s="112">
        <v>-36</v>
      </c>
      <c r="DX65" s="111">
        <v>95</v>
      </c>
      <c r="DY65" s="112">
        <v>86</v>
      </c>
      <c r="EA65" s="111">
        <v>95</v>
      </c>
      <c r="EB65" s="112">
        <v>16</v>
      </c>
      <c r="EE65" s="111">
        <v>95</v>
      </c>
      <c r="EF65" s="112">
        <v>62</v>
      </c>
      <c r="EH65" s="111">
        <v>95</v>
      </c>
      <c r="EI65" s="112">
        <v>-16</v>
      </c>
      <c r="EK65" s="111">
        <v>95</v>
      </c>
      <c r="EL65" s="112">
        <v>38</v>
      </c>
      <c r="EN65" s="111">
        <v>95</v>
      </c>
      <c r="EO65" s="112">
        <v>70</v>
      </c>
      <c r="EQ65" s="111">
        <v>95</v>
      </c>
      <c r="ER65" s="112">
        <v>88</v>
      </c>
      <c r="ET65" s="111">
        <v>95</v>
      </c>
      <c r="EU65" s="112">
        <v>75</v>
      </c>
      <c r="EW65" s="111">
        <v>95</v>
      </c>
      <c r="EX65" s="112">
        <v>-14</v>
      </c>
      <c r="EZ65" s="111">
        <v>95</v>
      </c>
      <c r="FA65" s="112">
        <v>-22</v>
      </c>
      <c r="FC65" s="111">
        <v>95</v>
      </c>
      <c r="FD65" s="112">
        <v>80</v>
      </c>
      <c r="FF65" s="111">
        <v>95</v>
      </c>
      <c r="FG65" s="112">
        <v>-2</v>
      </c>
    </row>
    <row r="66" spans="104:163" x14ac:dyDescent="0.2">
      <c r="CZ66" s="111">
        <v>96</v>
      </c>
      <c r="DA66" s="112">
        <v>36</v>
      </c>
      <c r="DC66" s="111">
        <v>96</v>
      </c>
      <c r="DD66" s="112">
        <v>-44</v>
      </c>
      <c r="DF66" s="111">
        <v>96</v>
      </c>
      <c r="DG66" s="112">
        <v>-22</v>
      </c>
      <c r="DI66" s="111">
        <v>96</v>
      </c>
      <c r="DJ66" s="112">
        <v>80</v>
      </c>
      <c r="DL66" s="111">
        <v>96</v>
      </c>
      <c r="DM66" s="112">
        <v>84</v>
      </c>
      <c r="DO66" s="111">
        <v>96</v>
      </c>
      <c r="DP66" s="112">
        <v>86</v>
      </c>
      <c r="DR66" s="111">
        <v>96</v>
      </c>
      <c r="DS66" s="112">
        <v>-4</v>
      </c>
      <c r="DU66" s="111">
        <v>96</v>
      </c>
      <c r="DV66" s="112">
        <v>-32</v>
      </c>
      <c r="DX66" s="111">
        <v>96</v>
      </c>
      <c r="DY66" s="112">
        <v>90</v>
      </c>
      <c r="EA66" s="111">
        <v>96</v>
      </c>
      <c r="EB66" s="112">
        <v>22</v>
      </c>
      <c r="EE66" s="111">
        <v>96</v>
      </c>
      <c r="EF66" s="112">
        <v>66</v>
      </c>
      <c r="EH66" s="111">
        <v>96</v>
      </c>
      <c r="EI66" s="112">
        <v>-10</v>
      </c>
      <c r="EK66" s="111">
        <v>96</v>
      </c>
      <c r="EL66" s="112">
        <v>44</v>
      </c>
      <c r="EN66" s="111">
        <v>96</v>
      </c>
      <c r="EO66" s="112">
        <v>76</v>
      </c>
      <c r="EQ66" s="111">
        <v>96</v>
      </c>
      <c r="ER66" s="112">
        <v>90</v>
      </c>
      <c r="ET66" s="111">
        <v>96</v>
      </c>
      <c r="EU66" s="112">
        <v>78</v>
      </c>
      <c r="EW66" s="111">
        <v>96</v>
      </c>
      <c r="EX66" s="112">
        <v>-8</v>
      </c>
      <c r="EZ66" s="111">
        <v>96</v>
      </c>
      <c r="FA66" s="112">
        <v>-12</v>
      </c>
      <c r="FC66" s="111">
        <v>96</v>
      </c>
      <c r="FD66" s="112">
        <v>86</v>
      </c>
      <c r="FF66" s="111">
        <v>96</v>
      </c>
      <c r="FG66" s="112">
        <v>2</v>
      </c>
    </row>
    <row r="67" spans="104:163" x14ac:dyDescent="0.2">
      <c r="CZ67" s="111">
        <v>97</v>
      </c>
      <c r="DA67" s="112">
        <v>42</v>
      </c>
      <c r="DC67" s="111">
        <v>97</v>
      </c>
      <c r="DD67" s="112">
        <v>-40</v>
      </c>
      <c r="DF67" s="111">
        <v>97</v>
      </c>
      <c r="DG67" s="112">
        <v>-16</v>
      </c>
      <c r="DI67" s="111">
        <v>97</v>
      </c>
      <c r="DJ67" s="112">
        <v>85</v>
      </c>
      <c r="DL67" s="111">
        <v>97</v>
      </c>
      <c r="DM67" s="112">
        <v>88</v>
      </c>
      <c r="DO67" s="111">
        <v>97</v>
      </c>
      <c r="DP67" s="112">
        <v>88</v>
      </c>
      <c r="DR67" s="111">
        <v>97</v>
      </c>
      <c r="DS67" s="112">
        <v>4</v>
      </c>
      <c r="DU67" s="111">
        <v>97</v>
      </c>
      <c r="DV67" s="112">
        <v>-28</v>
      </c>
      <c r="DX67" s="111">
        <v>97</v>
      </c>
      <c r="DY67" s="112">
        <v>96</v>
      </c>
      <c r="EA67" s="111">
        <v>97</v>
      </c>
      <c r="EB67" s="112">
        <v>30</v>
      </c>
      <c r="EE67" s="111">
        <v>97</v>
      </c>
      <c r="EF67" s="112">
        <v>70</v>
      </c>
      <c r="EH67" s="111">
        <v>97</v>
      </c>
      <c r="EI67" s="112">
        <v>-4</v>
      </c>
      <c r="EK67" s="111">
        <v>97</v>
      </c>
      <c r="EL67" s="112">
        <v>50</v>
      </c>
      <c r="EN67" s="111">
        <v>97</v>
      </c>
      <c r="EO67" s="112">
        <v>80</v>
      </c>
      <c r="EQ67" s="111">
        <v>97</v>
      </c>
      <c r="ER67" s="112">
        <v>92</v>
      </c>
      <c r="ET67" s="111">
        <v>97</v>
      </c>
      <c r="EU67" s="112">
        <v>81</v>
      </c>
      <c r="EW67" s="111">
        <v>97</v>
      </c>
      <c r="EX67" s="112">
        <v>0</v>
      </c>
      <c r="EZ67" s="111">
        <v>97</v>
      </c>
      <c r="FA67" s="112">
        <v>-10</v>
      </c>
      <c r="FC67" s="111">
        <v>97</v>
      </c>
      <c r="FD67" s="112">
        <v>92</v>
      </c>
      <c r="FF67" s="111">
        <v>97</v>
      </c>
      <c r="FG67" s="112">
        <v>8</v>
      </c>
    </row>
    <row r="68" spans="104:163" x14ac:dyDescent="0.2">
      <c r="CZ68" s="111">
        <v>98</v>
      </c>
      <c r="DA68" s="112">
        <v>50</v>
      </c>
      <c r="DC68" s="111">
        <v>98</v>
      </c>
      <c r="DD68" s="112">
        <v>-34</v>
      </c>
      <c r="DF68" s="111">
        <v>98</v>
      </c>
      <c r="DG68" s="112">
        <v>-10</v>
      </c>
      <c r="DI68" s="111">
        <v>98</v>
      </c>
      <c r="DJ68" s="112">
        <v>88</v>
      </c>
      <c r="DL68" s="111">
        <v>98</v>
      </c>
      <c r="DM68" s="112">
        <v>90</v>
      </c>
      <c r="DO68" s="111">
        <v>98</v>
      </c>
      <c r="DP68" s="112">
        <v>90</v>
      </c>
      <c r="DR68" s="111">
        <v>98</v>
      </c>
      <c r="DS68" s="112">
        <v>12</v>
      </c>
      <c r="DU68" s="111">
        <v>98</v>
      </c>
      <c r="DV68" s="112">
        <v>-24</v>
      </c>
      <c r="DX68" s="111">
        <v>98</v>
      </c>
      <c r="DY68" s="112">
        <v>97</v>
      </c>
      <c r="EA68" s="111">
        <v>98</v>
      </c>
      <c r="EB68" s="112">
        <v>38</v>
      </c>
      <c r="EE68" s="111">
        <v>98</v>
      </c>
      <c r="EF68" s="112">
        <v>72</v>
      </c>
      <c r="EH68" s="111">
        <v>98</v>
      </c>
      <c r="EI68" s="112">
        <v>2</v>
      </c>
      <c r="EK68" s="111">
        <v>98</v>
      </c>
      <c r="EL68" s="112">
        <v>58</v>
      </c>
      <c r="EN68" s="111">
        <v>98</v>
      </c>
      <c r="EO68" s="112">
        <v>85</v>
      </c>
      <c r="EQ68" s="111">
        <v>98</v>
      </c>
      <c r="ER68" s="112">
        <v>94</v>
      </c>
      <c r="ET68" s="111">
        <v>98</v>
      </c>
      <c r="EU68" s="112">
        <v>84</v>
      </c>
      <c r="EW68" s="111">
        <v>98</v>
      </c>
      <c r="EX68" s="112">
        <v>10</v>
      </c>
      <c r="EZ68" s="111">
        <v>98</v>
      </c>
      <c r="FA68" s="112">
        <v>-8</v>
      </c>
      <c r="FC68" s="111">
        <v>98</v>
      </c>
      <c r="FD68" s="112">
        <v>95</v>
      </c>
      <c r="FF68" s="111">
        <v>98</v>
      </c>
      <c r="FG68" s="112">
        <v>14</v>
      </c>
    </row>
    <row r="69" spans="104:163" x14ac:dyDescent="0.2">
      <c r="CZ69" s="111">
        <v>99</v>
      </c>
      <c r="DA69" s="112">
        <v>56</v>
      </c>
      <c r="DC69" s="111">
        <v>99</v>
      </c>
      <c r="DD69" s="112">
        <v>-28</v>
      </c>
      <c r="DF69" s="111">
        <v>99</v>
      </c>
      <c r="DG69" s="112">
        <v>-4</v>
      </c>
      <c r="DI69" s="111">
        <v>99</v>
      </c>
      <c r="DJ69" s="112">
        <v>90</v>
      </c>
      <c r="DL69" s="111">
        <v>99</v>
      </c>
      <c r="DM69" s="112">
        <v>93</v>
      </c>
      <c r="DO69" s="111">
        <v>99</v>
      </c>
      <c r="DP69" s="112">
        <v>91</v>
      </c>
      <c r="DR69" s="111">
        <v>99</v>
      </c>
      <c r="DS69" s="112">
        <v>16</v>
      </c>
      <c r="DU69" s="111">
        <v>99</v>
      </c>
      <c r="DV69" s="112">
        <v>-18</v>
      </c>
      <c r="DX69" s="111">
        <v>99</v>
      </c>
      <c r="DY69" s="112">
        <v>98</v>
      </c>
      <c r="EA69" s="111">
        <v>99</v>
      </c>
      <c r="EB69" s="112">
        <v>44</v>
      </c>
      <c r="EE69" s="111">
        <v>99</v>
      </c>
      <c r="EF69" s="112">
        <v>76</v>
      </c>
      <c r="EH69" s="111">
        <v>99</v>
      </c>
      <c r="EI69" s="112">
        <v>10</v>
      </c>
      <c r="EK69" s="111">
        <v>99</v>
      </c>
      <c r="EL69" s="112">
        <v>64</v>
      </c>
      <c r="EN69" s="111">
        <v>99</v>
      </c>
      <c r="EO69" s="112">
        <v>88</v>
      </c>
      <c r="EQ69" s="111">
        <v>99</v>
      </c>
      <c r="ER69" s="112">
        <v>96</v>
      </c>
      <c r="ET69" s="111">
        <v>99</v>
      </c>
      <c r="EU69" s="112">
        <v>87</v>
      </c>
      <c r="EW69" s="111">
        <v>99</v>
      </c>
      <c r="EX69" s="112">
        <v>20</v>
      </c>
      <c r="EZ69" s="111">
        <v>99</v>
      </c>
      <c r="FA69" s="112">
        <v>-6</v>
      </c>
      <c r="FC69" s="111">
        <v>99</v>
      </c>
      <c r="FD69" s="112">
        <v>98</v>
      </c>
      <c r="FF69" s="111">
        <v>99</v>
      </c>
      <c r="FG69" s="112">
        <v>22</v>
      </c>
    </row>
    <row r="70" spans="104:163" x14ac:dyDescent="0.2">
      <c r="CZ70" s="111">
        <v>100</v>
      </c>
      <c r="DA70" s="112">
        <v>62</v>
      </c>
      <c r="DC70" s="111">
        <v>100</v>
      </c>
      <c r="DD70" s="112">
        <v>-24</v>
      </c>
      <c r="DF70" s="111">
        <v>100</v>
      </c>
      <c r="DG70" s="112">
        <v>2</v>
      </c>
      <c r="DI70" s="111">
        <v>100</v>
      </c>
      <c r="DJ70" s="112">
        <v>92</v>
      </c>
      <c r="DL70" s="111">
        <v>100</v>
      </c>
      <c r="DM70" s="112">
        <v>94</v>
      </c>
      <c r="DO70" s="111">
        <v>100</v>
      </c>
      <c r="DP70" s="112">
        <v>92</v>
      </c>
      <c r="DR70" s="111">
        <v>100</v>
      </c>
      <c r="DS70" s="112">
        <v>20</v>
      </c>
      <c r="DU70" s="111">
        <v>100</v>
      </c>
      <c r="DV70" s="112">
        <v>-14</v>
      </c>
      <c r="DX70" s="111">
        <v>100</v>
      </c>
      <c r="DY70" s="112">
        <v>99</v>
      </c>
      <c r="EA70" s="111">
        <v>100</v>
      </c>
      <c r="EB70" s="112">
        <v>50</v>
      </c>
      <c r="EE70" s="111">
        <v>100</v>
      </c>
      <c r="EF70" s="112">
        <v>78</v>
      </c>
      <c r="EH70" s="111">
        <v>100</v>
      </c>
      <c r="EI70" s="112">
        <v>20</v>
      </c>
      <c r="EK70" s="111">
        <v>100</v>
      </c>
      <c r="EL70" s="112">
        <v>70</v>
      </c>
      <c r="EN70" s="111">
        <v>100</v>
      </c>
      <c r="EO70" s="112">
        <v>90</v>
      </c>
      <c r="EQ70" s="111">
        <v>100</v>
      </c>
      <c r="ER70" s="112">
        <v>97</v>
      </c>
      <c r="ET70" s="111">
        <v>100</v>
      </c>
      <c r="EU70" s="112">
        <v>90</v>
      </c>
      <c r="EW70" s="111">
        <v>100</v>
      </c>
      <c r="EX70" s="112">
        <v>30</v>
      </c>
      <c r="EZ70" s="111">
        <v>100</v>
      </c>
      <c r="FA70" s="112">
        <v>-4</v>
      </c>
      <c r="FC70" s="111">
        <v>100</v>
      </c>
      <c r="FD70" s="112">
        <v>99</v>
      </c>
      <c r="FF70" s="111">
        <v>100</v>
      </c>
      <c r="FG70" s="112">
        <v>30</v>
      </c>
    </row>
    <row r="71" spans="104:163" x14ac:dyDescent="0.2">
      <c r="CZ71" s="111">
        <v>101</v>
      </c>
      <c r="DA71" s="112">
        <v>68</v>
      </c>
      <c r="DC71" s="111">
        <v>101</v>
      </c>
      <c r="DD71" s="112">
        <v>-18</v>
      </c>
      <c r="DF71" s="111">
        <v>101</v>
      </c>
      <c r="DG71" s="112">
        <v>8</v>
      </c>
      <c r="DI71" s="111">
        <v>101</v>
      </c>
      <c r="DJ71" s="112">
        <v>95</v>
      </c>
      <c r="DL71" s="111">
        <v>101</v>
      </c>
      <c r="DM71" s="112">
        <v>97</v>
      </c>
      <c r="DO71" s="111">
        <v>101</v>
      </c>
      <c r="DP71" s="112">
        <v>93</v>
      </c>
      <c r="DR71" s="111">
        <v>101</v>
      </c>
      <c r="DS71" s="112">
        <v>28</v>
      </c>
      <c r="DU71" s="111">
        <v>101</v>
      </c>
      <c r="DV71" s="112">
        <v>-10</v>
      </c>
      <c r="DX71" s="111">
        <v>101</v>
      </c>
      <c r="DY71" s="112">
        <v>100</v>
      </c>
      <c r="EA71" s="111">
        <v>101</v>
      </c>
      <c r="EB71" s="112">
        <v>54</v>
      </c>
      <c r="EE71" s="111">
        <v>101</v>
      </c>
      <c r="EF71" s="112">
        <v>80</v>
      </c>
      <c r="EH71" s="111">
        <v>101</v>
      </c>
      <c r="EI71" s="112">
        <v>30</v>
      </c>
      <c r="EK71" s="111">
        <v>101</v>
      </c>
      <c r="EL71" s="112">
        <v>76</v>
      </c>
      <c r="EN71" s="111">
        <v>101</v>
      </c>
      <c r="EO71" s="112">
        <v>92</v>
      </c>
      <c r="EQ71" s="111">
        <v>101</v>
      </c>
      <c r="ER71" s="112">
        <v>97</v>
      </c>
      <c r="ET71" s="111">
        <v>101</v>
      </c>
      <c r="EU71" s="112">
        <v>92</v>
      </c>
      <c r="EW71" s="111">
        <v>101</v>
      </c>
      <c r="EX71" s="112">
        <v>42</v>
      </c>
      <c r="EZ71" s="111">
        <v>101</v>
      </c>
      <c r="FA71" s="112">
        <v>-2</v>
      </c>
      <c r="FC71" s="111">
        <v>101</v>
      </c>
      <c r="FD71" s="112">
        <v>100</v>
      </c>
      <c r="FF71" s="111">
        <v>101</v>
      </c>
      <c r="FG71" s="112">
        <v>38</v>
      </c>
    </row>
    <row r="72" spans="104:163" x14ac:dyDescent="0.2">
      <c r="CZ72" s="111">
        <v>102</v>
      </c>
      <c r="DA72" s="112">
        <v>74</v>
      </c>
      <c r="DC72" s="111">
        <v>102</v>
      </c>
      <c r="DD72" s="112">
        <v>-12</v>
      </c>
      <c r="DF72" s="111">
        <v>102</v>
      </c>
      <c r="DG72" s="112">
        <v>14</v>
      </c>
      <c r="DI72" s="111">
        <v>102</v>
      </c>
      <c r="DJ72" s="112">
        <v>96</v>
      </c>
      <c r="DL72" s="111">
        <v>102</v>
      </c>
      <c r="DM72" s="112">
        <v>98</v>
      </c>
      <c r="DO72" s="111">
        <v>102</v>
      </c>
      <c r="DP72" s="112">
        <v>94</v>
      </c>
      <c r="DR72" s="111">
        <v>102</v>
      </c>
      <c r="DS72" s="112">
        <v>36</v>
      </c>
      <c r="DU72" s="111">
        <v>102</v>
      </c>
      <c r="DV72" s="112">
        <v>-4</v>
      </c>
      <c r="DX72" s="111">
        <v>102</v>
      </c>
      <c r="DY72" s="112">
        <v>100</v>
      </c>
      <c r="EA72" s="111">
        <v>102</v>
      </c>
      <c r="EB72" s="112">
        <v>58</v>
      </c>
      <c r="EE72" s="111">
        <v>102</v>
      </c>
      <c r="EF72" s="112">
        <v>84</v>
      </c>
      <c r="EH72" s="111">
        <v>102</v>
      </c>
      <c r="EI72" s="112">
        <v>38</v>
      </c>
      <c r="EK72" s="111">
        <v>102</v>
      </c>
      <c r="EL72" s="112">
        <v>80</v>
      </c>
      <c r="EN72" s="111">
        <v>102</v>
      </c>
      <c r="EO72" s="112">
        <v>95</v>
      </c>
      <c r="EQ72" s="111">
        <v>102</v>
      </c>
      <c r="ER72" s="112">
        <v>98</v>
      </c>
      <c r="ET72" s="111">
        <v>102</v>
      </c>
      <c r="EU72" s="112">
        <v>94</v>
      </c>
      <c r="EW72" s="111">
        <v>102</v>
      </c>
      <c r="EX72" s="112">
        <v>54</v>
      </c>
      <c r="EZ72" s="111">
        <v>102</v>
      </c>
      <c r="FA72" s="112">
        <v>0</v>
      </c>
      <c r="FC72" s="111">
        <v>102</v>
      </c>
      <c r="FD72" s="112">
        <v>100</v>
      </c>
      <c r="FF72" s="111">
        <v>102</v>
      </c>
      <c r="FG72" s="112">
        <v>44</v>
      </c>
    </row>
    <row r="73" spans="104:163" x14ac:dyDescent="0.2">
      <c r="CZ73" s="111">
        <v>103</v>
      </c>
      <c r="DA73" s="112">
        <v>78</v>
      </c>
      <c r="DC73" s="111">
        <v>103</v>
      </c>
      <c r="DD73" s="112">
        <v>-4</v>
      </c>
      <c r="DF73" s="111">
        <v>103</v>
      </c>
      <c r="DG73" s="112">
        <v>20</v>
      </c>
      <c r="DI73" s="111">
        <v>103</v>
      </c>
      <c r="DJ73" s="112">
        <v>98</v>
      </c>
      <c r="DL73" s="111">
        <v>103</v>
      </c>
      <c r="DM73" s="112">
        <v>99</v>
      </c>
      <c r="DO73" s="111">
        <v>103</v>
      </c>
      <c r="DP73" s="112">
        <v>95</v>
      </c>
      <c r="DR73" s="111">
        <v>103</v>
      </c>
      <c r="DS73" s="112">
        <v>46</v>
      </c>
      <c r="DU73" s="111">
        <v>103</v>
      </c>
      <c r="DV73" s="112">
        <v>2</v>
      </c>
      <c r="DX73" s="111">
        <v>103</v>
      </c>
      <c r="DY73" s="112">
        <v>100</v>
      </c>
      <c r="EA73" s="111">
        <v>103</v>
      </c>
      <c r="EB73" s="112">
        <v>60</v>
      </c>
      <c r="EE73" s="111">
        <v>103</v>
      </c>
      <c r="EF73" s="112">
        <v>86</v>
      </c>
      <c r="EH73" s="111">
        <v>103</v>
      </c>
      <c r="EI73" s="112">
        <v>46</v>
      </c>
      <c r="EK73" s="111">
        <v>103</v>
      </c>
      <c r="EL73" s="112">
        <v>84</v>
      </c>
      <c r="EN73" s="111">
        <v>103</v>
      </c>
      <c r="EO73" s="112">
        <v>96</v>
      </c>
      <c r="EQ73" s="111">
        <v>103</v>
      </c>
      <c r="ER73" s="112">
        <v>99</v>
      </c>
      <c r="ET73" s="111">
        <v>103</v>
      </c>
      <c r="EU73" s="112">
        <v>96</v>
      </c>
      <c r="EW73" s="111">
        <v>103</v>
      </c>
      <c r="EX73" s="112">
        <v>66</v>
      </c>
      <c r="EZ73" s="111">
        <v>103</v>
      </c>
      <c r="FA73" s="112">
        <v>6</v>
      </c>
      <c r="FC73" s="111">
        <v>103</v>
      </c>
      <c r="FD73" s="112">
        <v>100</v>
      </c>
      <c r="FF73" s="111">
        <v>103</v>
      </c>
      <c r="FG73" s="112">
        <v>52</v>
      </c>
    </row>
    <row r="74" spans="104:163" x14ac:dyDescent="0.2">
      <c r="CZ74" s="111">
        <v>104</v>
      </c>
      <c r="DA74" s="112">
        <v>82</v>
      </c>
      <c r="DC74" s="111">
        <v>104</v>
      </c>
      <c r="DD74" s="112">
        <v>2</v>
      </c>
      <c r="DF74" s="111">
        <v>104</v>
      </c>
      <c r="DG74" s="112">
        <v>26</v>
      </c>
      <c r="DI74" s="111">
        <v>104</v>
      </c>
      <c r="DJ74" s="112">
        <v>98</v>
      </c>
      <c r="DL74" s="111">
        <v>104</v>
      </c>
      <c r="DM74" s="112">
        <v>100</v>
      </c>
      <c r="DO74" s="111">
        <v>104</v>
      </c>
      <c r="DP74" s="112">
        <v>96</v>
      </c>
      <c r="DR74" s="111">
        <v>104</v>
      </c>
      <c r="DS74" s="112">
        <v>56</v>
      </c>
      <c r="DU74" s="111">
        <v>104</v>
      </c>
      <c r="DV74" s="112">
        <v>16</v>
      </c>
      <c r="DX74" s="111">
        <v>104</v>
      </c>
      <c r="DY74" s="112">
        <v>100</v>
      </c>
      <c r="EA74" s="111">
        <v>104</v>
      </c>
      <c r="EB74" s="112">
        <v>62</v>
      </c>
      <c r="EE74" s="111">
        <v>104</v>
      </c>
      <c r="EF74" s="112">
        <v>88</v>
      </c>
      <c r="EH74" s="111">
        <v>104</v>
      </c>
      <c r="EI74" s="112">
        <v>54</v>
      </c>
      <c r="EK74" s="111">
        <v>104</v>
      </c>
      <c r="EL74" s="112">
        <v>88</v>
      </c>
      <c r="EN74" s="111">
        <v>104</v>
      </c>
      <c r="EO74" s="112">
        <v>97</v>
      </c>
      <c r="EQ74" s="111">
        <v>104</v>
      </c>
      <c r="ER74" s="112">
        <v>99</v>
      </c>
      <c r="ET74" s="111">
        <v>104</v>
      </c>
      <c r="EU74" s="112">
        <v>97</v>
      </c>
      <c r="EW74" s="111">
        <v>104</v>
      </c>
      <c r="EX74" s="112">
        <v>78</v>
      </c>
      <c r="EZ74" s="111">
        <v>104</v>
      </c>
      <c r="FA74" s="112">
        <v>16</v>
      </c>
      <c r="FC74" s="111">
        <v>104</v>
      </c>
      <c r="FD74" s="112">
        <v>100</v>
      </c>
      <c r="FF74" s="111">
        <v>104</v>
      </c>
      <c r="FG74" s="112">
        <v>58</v>
      </c>
    </row>
    <row r="75" spans="104:163" x14ac:dyDescent="0.2">
      <c r="CZ75" s="111">
        <v>105</v>
      </c>
      <c r="DA75" s="112">
        <v>90</v>
      </c>
      <c r="DC75" s="111">
        <v>105</v>
      </c>
      <c r="DD75" s="112">
        <v>8</v>
      </c>
      <c r="DF75" s="111">
        <v>105</v>
      </c>
      <c r="DG75" s="112">
        <v>34</v>
      </c>
      <c r="DI75" s="111">
        <v>105</v>
      </c>
      <c r="DJ75" s="112">
        <v>98</v>
      </c>
      <c r="DL75" s="111">
        <v>105</v>
      </c>
      <c r="DM75" s="112">
        <v>100</v>
      </c>
      <c r="DO75" s="111">
        <v>105</v>
      </c>
      <c r="DP75" s="112">
        <v>97</v>
      </c>
      <c r="DR75" s="111">
        <v>105</v>
      </c>
      <c r="DS75" s="112">
        <v>66</v>
      </c>
      <c r="DU75" s="111">
        <v>105</v>
      </c>
      <c r="DV75" s="112">
        <v>28</v>
      </c>
      <c r="DX75" s="111">
        <v>105</v>
      </c>
      <c r="DY75" s="112">
        <v>100</v>
      </c>
      <c r="EA75" s="111">
        <v>105</v>
      </c>
      <c r="EB75" s="112">
        <v>66</v>
      </c>
      <c r="EE75" s="111">
        <v>105</v>
      </c>
      <c r="EF75" s="112">
        <v>90</v>
      </c>
      <c r="EH75" s="111">
        <v>105</v>
      </c>
      <c r="EI75" s="112">
        <v>62</v>
      </c>
      <c r="EK75" s="111">
        <v>105</v>
      </c>
      <c r="EL75" s="112">
        <v>92</v>
      </c>
      <c r="EN75" s="111">
        <v>105</v>
      </c>
      <c r="EO75" s="112">
        <v>97</v>
      </c>
      <c r="EQ75" s="111">
        <v>105</v>
      </c>
      <c r="ER75" s="112">
        <v>100</v>
      </c>
      <c r="ET75" s="111">
        <v>105</v>
      </c>
      <c r="EU75" s="112">
        <v>98</v>
      </c>
      <c r="EW75" s="111">
        <v>105</v>
      </c>
      <c r="EX75" s="112">
        <v>80</v>
      </c>
      <c r="EZ75" s="111">
        <v>105</v>
      </c>
      <c r="FA75" s="112">
        <v>24</v>
      </c>
      <c r="FC75" s="111">
        <v>105</v>
      </c>
      <c r="FD75" s="112">
        <v>100</v>
      </c>
      <c r="FF75" s="111">
        <v>105</v>
      </c>
      <c r="FG75" s="112">
        <v>64</v>
      </c>
    </row>
    <row r="76" spans="104:163" x14ac:dyDescent="0.2">
      <c r="CZ76" s="111">
        <v>106</v>
      </c>
      <c r="DA76" s="112">
        <v>92</v>
      </c>
      <c r="DC76" s="111">
        <v>106</v>
      </c>
      <c r="DD76" s="112">
        <v>16</v>
      </c>
      <c r="DF76" s="111">
        <v>106</v>
      </c>
      <c r="DG76" s="112">
        <v>40</v>
      </c>
      <c r="DI76" s="111">
        <v>106</v>
      </c>
      <c r="DJ76" s="112">
        <v>98</v>
      </c>
      <c r="DL76" s="111">
        <v>106</v>
      </c>
      <c r="DM76" s="112">
        <v>100</v>
      </c>
      <c r="DO76" s="111">
        <v>106</v>
      </c>
      <c r="DP76" s="112">
        <v>98</v>
      </c>
      <c r="DR76" s="111">
        <v>106</v>
      </c>
      <c r="DS76" s="112">
        <v>74</v>
      </c>
      <c r="DU76" s="111">
        <v>106</v>
      </c>
      <c r="DV76" s="112">
        <v>36</v>
      </c>
      <c r="DX76" s="111">
        <v>106</v>
      </c>
      <c r="DY76" s="112">
        <v>100</v>
      </c>
      <c r="EA76" s="111">
        <v>106</v>
      </c>
      <c r="EB76" s="112">
        <v>70</v>
      </c>
      <c r="EE76" s="111">
        <v>106</v>
      </c>
      <c r="EF76" s="112">
        <v>92</v>
      </c>
      <c r="EH76" s="111">
        <v>106</v>
      </c>
      <c r="EI76" s="112">
        <v>68</v>
      </c>
      <c r="EK76" s="111">
        <v>106</v>
      </c>
      <c r="EL76" s="112">
        <v>94</v>
      </c>
      <c r="EN76" s="111">
        <v>106</v>
      </c>
      <c r="EO76" s="112">
        <v>98</v>
      </c>
      <c r="EQ76" s="111">
        <v>106</v>
      </c>
      <c r="ER76" s="112">
        <v>100</v>
      </c>
      <c r="ET76" s="111">
        <v>106</v>
      </c>
      <c r="EU76" s="112">
        <v>99</v>
      </c>
      <c r="EW76" s="111">
        <v>106</v>
      </c>
      <c r="EX76" s="112">
        <v>82</v>
      </c>
      <c r="EZ76" s="111">
        <v>106</v>
      </c>
      <c r="FA76" s="112">
        <v>34</v>
      </c>
      <c r="FC76" s="111">
        <v>106</v>
      </c>
      <c r="FD76" s="112">
        <v>100</v>
      </c>
      <c r="FF76" s="111">
        <v>106</v>
      </c>
      <c r="FG76" s="112">
        <v>68</v>
      </c>
    </row>
    <row r="77" spans="104:163" x14ac:dyDescent="0.2">
      <c r="CZ77" s="111">
        <v>107</v>
      </c>
      <c r="DA77" s="112">
        <v>94</v>
      </c>
      <c r="DC77" s="111">
        <v>107</v>
      </c>
      <c r="DD77" s="112">
        <v>24</v>
      </c>
      <c r="DF77" s="111">
        <v>107</v>
      </c>
      <c r="DG77" s="112">
        <v>48</v>
      </c>
      <c r="DI77" s="111">
        <v>107</v>
      </c>
      <c r="DJ77" s="112">
        <v>98</v>
      </c>
      <c r="DL77" s="111">
        <v>107</v>
      </c>
      <c r="DM77" s="112">
        <v>100</v>
      </c>
      <c r="DO77" s="111">
        <v>107</v>
      </c>
      <c r="DP77" s="112">
        <v>99</v>
      </c>
      <c r="DR77" s="111">
        <v>107</v>
      </c>
      <c r="DS77" s="112">
        <v>82</v>
      </c>
      <c r="DU77" s="111">
        <v>107</v>
      </c>
      <c r="DV77" s="112">
        <v>40</v>
      </c>
      <c r="DX77" s="111">
        <v>107</v>
      </c>
      <c r="DY77" s="112">
        <v>100</v>
      </c>
      <c r="EA77" s="111">
        <v>107</v>
      </c>
      <c r="EB77" s="112">
        <v>76</v>
      </c>
      <c r="EE77" s="111">
        <v>107</v>
      </c>
      <c r="EF77" s="112">
        <v>94</v>
      </c>
      <c r="EH77" s="111">
        <v>107</v>
      </c>
      <c r="EI77" s="112">
        <v>74</v>
      </c>
      <c r="EK77" s="111">
        <v>107</v>
      </c>
      <c r="EL77" s="112">
        <v>96</v>
      </c>
      <c r="EN77" s="111">
        <v>107</v>
      </c>
      <c r="EO77" s="112">
        <v>99</v>
      </c>
      <c r="EQ77" s="111">
        <v>107</v>
      </c>
      <c r="ER77" s="112">
        <v>100</v>
      </c>
      <c r="ET77" s="111">
        <v>107</v>
      </c>
      <c r="EU77" s="112">
        <v>100</v>
      </c>
      <c r="EW77" s="111">
        <v>107</v>
      </c>
      <c r="EX77" s="112">
        <v>86</v>
      </c>
      <c r="EZ77" s="111">
        <v>107</v>
      </c>
      <c r="FA77" s="112">
        <v>42</v>
      </c>
      <c r="FC77" s="111">
        <v>107</v>
      </c>
      <c r="FD77" s="112">
        <v>100</v>
      </c>
      <c r="FF77" s="111">
        <v>107</v>
      </c>
      <c r="FG77" s="112">
        <v>74</v>
      </c>
    </row>
    <row r="78" spans="104:163" x14ac:dyDescent="0.2">
      <c r="CZ78" s="111">
        <v>108</v>
      </c>
      <c r="DA78" s="112">
        <v>95</v>
      </c>
      <c r="DC78" s="111">
        <v>108</v>
      </c>
      <c r="DD78" s="112">
        <v>32</v>
      </c>
      <c r="DF78" s="111">
        <v>108</v>
      </c>
      <c r="DG78" s="112">
        <v>54</v>
      </c>
      <c r="DI78" s="111">
        <v>108</v>
      </c>
      <c r="DJ78" s="112">
        <v>98</v>
      </c>
      <c r="DL78" s="111">
        <v>108</v>
      </c>
      <c r="DM78" s="112">
        <v>100</v>
      </c>
      <c r="DO78" s="111">
        <v>108</v>
      </c>
      <c r="DP78" s="112">
        <v>100</v>
      </c>
      <c r="DR78" s="111">
        <v>108</v>
      </c>
      <c r="DS78" s="112">
        <v>88</v>
      </c>
      <c r="DU78" s="111">
        <v>108</v>
      </c>
      <c r="DV78" s="112">
        <v>48</v>
      </c>
      <c r="DX78" s="111">
        <v>108</v>
      </c>
      <c r="DY78" s="112">
        <v>100</v>
      </c>
      <c r="EA78" s="111">
        <v>108</v>
      </c>
      <c r="EB78" s="112">
        <v>80</v>
      </c>
      <c r="EE78" s="111">
        <v>108</v>
      </c>
      <c r="EF78" s="112">
        <v>96</v>
      </c>
      <c r="EH78" s="111">
        <v>108</v>
      </c>
      <c r="EI78" s="112">
        <v>80</v>
      </c>
      <c r="EK78" s="111">
        <v>108</v>
      </c>
      <c r="EL78" s="112">
        <v>98</v>
      </c>
      <c r="EN78" s="111">
        <v>108</v>
      </c>
      <c r="EO78" s="112">
        <v>100</v>
      </c>
      <c r="EQ78" s="111">
        <v>108</v>
      </c>
      <c r="ER78" s="112">
        <v>100</v>
      </c>
      <c r="ET78" s="111">
        <v>108</v>
      </c>
      <c r="EU78" s="112">
        <v>100</v>
      </c>
      <c r="EW78" s="111">
        <v>108</v>
      </c>
      <c r="EX78" s="112">
        <v>88</v>
      </c>
      <c r="EZ78" s="111">
        <v>108</v>
      </c>
      <c r="FA78" s="112">
        <v>50</v>
      </c>
      <c r="FC78" s="111">
        <v>108</v>
      </c>
      <c r="FD78" s="112">
        <v>100</v>
      </c>
      <c r="FF78" s="111">
        <v>108</v>
      </c>
      <c r="FG78" s="112">
        <v>80</v>
      </c>
    </row>
    <row r="79" spans="104:163" x14ac:dyDescent="0.2">
      <c r="CZ79" s="111">
        <v>109</v>
      </c>
      <c r="DA79" s="112">
        <v>96</v>
      </c>
      <c r="DC79" s="111">
        <v>109</v>
      </c>
      <c r="DD79" s="112">
        <v>40</v>
      </c>
      <c r="DF79" s="111">
        <v>109</v>
      </c>
      <c r="DG79" s="112">
        <v>60</v>
      </c>
      <c r="DI79" s="111">
        <v>109</v>
      </c>
      <c r="DJ79" s="112">
        <v>99</v>
      </c>
      <c r="DL79" s="111">
        <v>109</v>
      </c>
      <c r="DM79" s="112">
        <v>100</v>
      </c>
      <c r="DO79" s="111">
        <v>109</v>
      </c>
      <c r="DP79" s="112">
        <v>100</v>
      </c>
      <c r="DR79" s="111">
        <v>109</v>
      </c>
      <c r="DS79" s="112">
        <v>92</v>
      </c>
      <c r="DU79" s="111">
        <v>109</v>
      </c>
      <c r="DV79" s="112">
        <v>56</v>
      </c>
      <c r="DX79" s="111">
        <v>109</v>
      </c>
      <c r="DY79" s="112">
        <v>100</v>
      </c>
      <c r="EA79" s="111">
        <v>109</v>
      </c>
      <c r="EB79" s="112">
        <v>90</v>
      </c>
      <c r="EE79" s="111">
        <v>109</v>
      </c>
      <c r="EF79" s="112">
        <v>98</v>
      </c>
      <c r="EH79" s="111">
        <v>109</v>
      </c>
      <c r="EI79" s="112">
        <v>86</v>
      </c>
      <c r="EK79" s="111">
        <v>109</v>
      </c>
      <c r="EL79" s="112">
        <v>100</v>
      </c>
      <c r="EN79" s="111">
        <v>109</v>
      </c>
      <c r="EO79" s="112">
        <v>100</v>
      </c>
      <c r="EQ79" s="111">
        <v>109</v>
      </c>
      <c r="ER79" s="112">
        <v>100</v>
      </c>
      <c r="ET79" s="111">
        <v>109</v>
      </c>
      <c r="EU79" s="112">
        <v>100</v>
      </c>
      <c r="EW79" s="111">
        <v>109</v>
      </c>
      <c r="EX79" s="112">
        <v>90</v>
      </c>
      <c r="EZ79" s="111">
        <v>109</v>
      </c>
      <c r="FA79" s="112">
        <v>58</v>
      </c>
      <c r="FC79" s="111">
        <v>109</v>
      </c>
      <c r="FD79" s="112">
        <v>100</v>
      </c>
      <c r="FF79" s="111">
        <v>109</v>
      </c>
      <c r="FG79" s="112">
        <v>84</v>
      </c>
    </row>
    <row r="80" spans="104:163" x14ac:dyDescent="0.2">
      <c r="CZ80" s="111">
        <v>110</v>
      </c>
      <c r="DA80" s="112">
        <v>98</v>
      </c>
      <c r="DC80" s="111">
        <v>110</v>
      </c>
      <c r="DD80" s="112">
        <v>48</v>
      </c>
      <c r="DF80" s="111">
        <v>110</v>
      </c>
      <c r="DG80" s="112">
        <v>68</v>
      </c>
      <c r="DI80" s="111">
        <v>110</v>
      </c>
      <c r="DJ80" s="112">
        <v>100</v>
      </c>
      <c r="DL80" s="111">
        <v>110</v>
      </c>
      <c r="DM80" s="112">
        <v>100</v>
      </c>
      <c r="DO80" s="111">
        <v>110</v>
      </c>
      <c r="DP80" s="112">
        <v>100</v>
      </c>
      <c r="DR80" s="111">
        <v>110</v>
      </c>
      <c r="DS80" s="112">
        <v>94</v>
      </c>
      <c r="DU80" s="111">
        <v>110</v>
      </c>
      <c r="DV80" s="112">
        <v>64</v>
      </c>
      <c r="DX80" s="111">
        <v>110</v>
      </c>
      <c r="DY80" s="112">
        <v>100</v>
      </c>
      <c r="EA80" s="111">
        <v>110</v>
      </c>
      <c r="EB80" s="112">
        <v>96</v>
      </c>
      <c r="EE80" s="111">
        <v>110</v>
      </c>
      <c r="EF80" s="112">
        <v>99</v>
      </c>
      <c r="EH80" s="111">
        <v>110</v>
      </c>
      <c r="EI80" s="112">
        <v>92</v>
      </c>
      <c r="EK80" s="111">
        <v>110</v>
      </c>
      <c r="EL80" s="112">
        <v>100</v>
      </c>
      <c r="EN80" s="111">
        <v>110</v>
      </c>
      <c r="EO80" s="112">
        <v>100</v>
      </c>
      <c r="EQ80" s="111">
        <v>110</v>
      </c>
      <c r="ER80" s="112">
        <v>100</v>
      </c>
      <c r="ET80" s="111">
        <v>110</v>
      </c>
      <c r="EU80" s="112">
        <v>100</v>
      </c>
      <c r="EW80" s="111">
        <v>110</v>
      </c>
      <c r="EX80" s="112">
        <v>98</v>
      </c>
      <c r="EZ80" s="111">
        <v>110</v>
      </c>
      <c r="FA80" s="112">
        <v>64</v>
      </c>
      <c r="FC80" s="111">
        <v>110</v>
      </c>
      <c r="FD80" s="112">
        <v>100</v>
      </c>
      <c r="FF80" s="111">
        <v>110</v>
      </c>
      <c r="FG80" s="112">
        <v>88</v>
      </c>
    </row>
    <row r="81" spans="104:163" x14ac:dyDescent="0.2">
      <c r="CZ81" s="111">
        <v>111</v>
      </c>
      <c r="DA81" s="112">
        <v>99</v>
      </c>
      <c r="DC81" s="111">
        <v>111</v>
      </c>
      <c r="DD81" s="112">
        <v>56</v>
      </c>
      <c r="DF81" s="111">
        <v>111</v>
      </c>
      <c r="DG81" s="112">
        <v>74</v>
      </c>
      <c r="DI81" s="111">
        <v>111</v>
      </c>
      <c r="DJ81" s="112">
        <v>100</v>
      </c>
      <c r="DL81" s="111">
        <v>111</v>
      </c>
      <c r="DM81" s="112">
        <v>100</v>
      </c>
      <c r="DO81" s="111">
        <v>111</v>
      </c>
      <c r="DP81" s="112">
        <v>100</v>
      </c>
      <c r="DR81" s="111">
        <v>111</v>
      </c>
      <c r="DS81" s="112">
        <v>96</v>
      </c>
      <c r="DU81" s="111">
        <v>111</v>
      </c>
      <c r="DV81" s="112">
        <v>72</v>
      </c>
      <c r="DX81" s="111">
        <v>111</v>
      </c>
      <c r="DY81" s="112">
        <v>100</v>
      </c>
      <c r="EA81" s="111">
        <v>111</v>
      </c>
      <c r="EB81" s="112">
        <v>97</v>
      </c>
      <c r="EE81" s="111">
        <v>111</v>
      </c>
      <c r="EF81" s="112">
        <v>100</v>
      </c>
      <c r="EH81" s="111">
        <v>111</v>
      </c>
      <c r="EI81" s="112">
        <v>98</v>
      </c>
      <c r="EK81" s="111">
        <v>111</v>
      </c>
      <c r="EL81" s="112">
        <v>100</v>
      </c>
      <c r="EN81" s="111">
        <v>111</v>
      </c>
      <c r="EO81" s="112">
        <v>100</v>
      </c>
      <c r="EQ81" s="111">
        <v>111</v>
      </c>
      <c r="ER81" s="112">
        <v>100</v>
      </c>
      <c r="ET81" s="111">
        <v>111</v>
      </c>
      <c r="EU81" s="112">
        <v>100</v>
      </c>
      <c r="EW81" s="111">
        <v>111</v>
      </c>
      <c r="EX81" s="112">
        <v>99</v>
      </c>
      <c r="EZ81" s="111">
        <v>111</v>
      </c>
      <c r="FA81" s="112">
        <v>70</v>
      </c>
      <c r="FC81" s="111">
        <v>111</v>
      </c>
      <c r="FD81" s="112">
        <v>100</v>
      </c>
      <c r="FF81" s="111">
        <v>111</v>
      </c>
      <c r="FG81" s="112">
        <v>90</v>
      </c>
    </row>
    <row r="82" spans="104:163" x14ac:dyDescent="0.2">
      <c r="CZ82" s="111">
        <v>112</v>
      </c>
      <c r="DA82" s="112">
        <v>100</v>
      </c>
      <c r="DC82" s="111">
        <v>112</v>
      </c>
      <c r="DD82" s="112">
        <v>64</v>
      </c>
      <c r="DF82" s="111">
        <v>112</v>
      </c>
      <c r="DG82" s="112">
        <v>82</v>
      </c>
      <c r="DI82" s="111">
        <v>112</v>
      </c>
      <c r="DJ82" s="112">
        <v>100</v>
      </c>
      <c r="DL82" s="111">
        <v>112</v>
      </c>
      <c r="DM82" s="112">
        <v>100</v>
      </c>
      <c r="DO82" s="111">
        <v>112</v>
      </c>
      <c r="DP82" s="112">
        <v>100</v>
      </c>
      <c r="DR82" s="111">
        <v>112</v>
      </c>
      <c r="DS82" s="112">
        <v>99</v>
      </c>
      <c r="DU82" s="111">
        <v>112</v>
      </c>
      <c r="DV82" s="112">
        <v>78</v>
      </c>
      <c r="DX82" s="111">
        <v>112</v>
      </c>
      <c r="DY82" s="112">
        <v>100</v>
      </c>
      <c r="EA82" s="111">
        <v>112</v>
      </c>
      <c r="EB82" s="112">
        <v>98</v>
      </c>
      <c r="EE82" s="111">
        <v>112</v>
      </c>
      <c r="EF82" s="112">
        <v>100</v>
      </c>
      <c r="EH82" s="111">
        <v>112</v>
      </c>
      <c r="EI82" s="112">
        <v>99</v>
      </c>
      <c r="EK82" s="111">
        <v>112</v>
      </c>
      <c r="EL82" s="112">
        <v>100</v>
      </c>
      <c r="EN82" s="111">
        <v>112</v>
      </c>
      <c r="EO82" s="112">
        <v>100</v>
      </c>
      <c r="EQ82" s="111">
        <v>112</v>
      </c>
      <c r="ER82" s="112">
        <v>100</v>
      </c>
      <c r="ET82" s="111">
        <v>112</v>
      </c>
      <c r="EU82" s="112">
        <v>100</v>
      </c>
      <c r="EW82" s="111">
        <v>112</v>
      </c>
      <c r="EX82" s="112">
        <v>100</v>
      </c>
      <c r="EZ82" s="111">
        <v>112</v>
      </c>
      <c r="FA82" s="112">
        <v>76</v>
      </c>
      <c r="FC82" s="111">
        <v>112</v>
      </c>
      <c r="FD82" s="112">
        <v>100</v>
      </c>
      <c r="FF82" s="111">
        <v>112</v>
      </c>
      <c r="FG82" s="112">
        <v>94</v>
      </c>
    </row>
    <row r="83" spans="104:163" x14ac:dyDescent="0.2">
      <c r="CZ83" s="111">
        <f t="shared" ref="CZ83:CZ90" si="10">CZ82+1</f>
        <v>113</v>
      </c>
      <c r="DA83" s="112">
        <v>100</v>
      </c>
      <c r="DC83" s="111">
        <f t="shared" ref="DC83:DC90" si="11">DC82+1</f>
        <v>113</v>
      </c>
      <c r="DD83" s="112">
        <v>72</v>
      </c>
      <c r="DF83" s="111">
        <f t="shared" ref="DF83:DF90" si="12">DF82+1</f>
        <v>113</v>
      </c>
      <c r="DG83" s="112">
        <v>88</v>
      </c>
      <c r="DI83" s="111">
        <f t="shared" ref="DI83:DI90" si="13">DI82+1</f>
        <v>113</v>
      </c>
      <c r="DJ83" s="112">
        <v>100</v>
      </c>
      <c r="DL83" s="111">
        <f t="shared" ref="DL83:DL90" si="14">DL82+1</f>
        <v>113</v>
      </c>
      <c r="DM83" s="112">
        <v>100</v>
      </c>
      <c r="DO83" s="111">
        <f t="shared" ref="DO83:DO90" si="15">DO82+1</f>
        <v>113</v>
      </c>
      <c r="DP83" s="112">
        <v>100</v>
      </c>
      <c r="DR83" s="111">
        <f t="shared" ref="DR83:DR90" si="16">DR82+1</f>
        <v>113</v>
      </c>
      <c r="DS83" s="112">
        <v>100</v>
      </c>
      <c r="DU83" s="111">
        <f t="shared" ref="DU83:DU90" si="17">DU82+1</f>
        <v>113</v>
      </c>
      <c r="DV83" s="112">
        <v>84</v>
      </c>
      <c r="DX83" s="111">
        <f t="shared" ref="DX83:DX90" si="18">DX82+1</f>
        <v>113</v>
      </c>
      <c r="DY83" s="112">
        <v>100</v>
      </c>
      <c r="EA83" s="111">
        <f t="shared" ref="EA83:EA90" si="19">EA82+1</f>
        <v>113</v>
      </c>
      <c r="EB83" s="112">
        <v>99</v>
      </c>
      <c r="EE83" s="111">
        <f t="shared" ref="EE83:EE90" si="20">EE82+1</f>
        <v>113</v>
      </c>
      <c r="EF83" s="112">
        <v>100</v>
      </c>
      <c r="EH83" s="111">
        <f t="shared" ref="EH83:EH90" si="21">EH82+1</f>
        <v>113</v>
      </c>
      <c r="EI83" s="112">
        <v>100</v>
      </c>
      <c r="EK83" s="111">
        <f t="shared" ref="EK83:EK90" si="22">EK82+1</f>
        <v>113</v>
      </c>
      <c r="EL83" s="112">
        <v>100</v>
      </c>
      <c r="EN83" s="111">
        <f t="shared" ref="EN83:EN90" si="23">EN82+1</f>
        <v>113</v>
      </c>
      <c r="EO83" s="112">
        <v>100</v>
      </c>
      <c r="EQ83" s="111">
        <f t="shared" ref="EQ83:EQ90" si="24">EQ82+1</f>
        <v>113</v>
      </c>
      <c r="ER83" s="112">
        <v>100</v>
      </c>
      <c r="ET83" s="111">
        <f t="shared" ref="ET83:ET90" si="25">ET82+1</f>
        <v>113</v>
      </c>
      <c r="EU83" s="112">
        <v>100</v>
      </c>
      <c r="EW83" s="111">
        <f t="shared" ref="EW83:EW90" si="26">EW82+1</f>
        <v>113</v>
      </c>
      <c r="EX83" s="112">
        <v>100</v>
      </c>
      <c r="EZ83" s="111">
        <f t="shared" ref="EZ83:EZ90" si="27">EZ82+1</f>
        <v>113</v>
      </c>
      <c r="FA83" s="112">
        <v>80</v>
      </c>
      <c r="FC83" s="111">
        <f t="shared" ref="FC83:FC90" si="28">FC82+1</f>
        <v>113</v>
      </c>
      <c r="FD83" s="112">
        <v>100</v>
      </c>
      <c r="FF83" s="111">
        <f t="shared" ref="FF83:FF90" si="29">FF82+1</f>
        <v>113</v>
      </c>
      <c r="FG83" s="112">
        <v>98</v>
      </c>
    </row>
    <row r="84" spans="104:163" x14ac:dyDescent="0.2">
      <c r="CZ84" s="111">
        <f t="shared" si="10"/>
        <v>114</v>
      </c>
      <c r="DA84" s="112">
        <v>100</v>
      </c>
      <c r="DC84" s="111">
        <f t="shared" si="11"/>
        <v>114</v>
      </c>
      <c r="DD84" s="112">
        <v>78</v>
      </c>
      <c r="DF84" s="111">
        <f t="shared" si="12"/>
        <v>114</v>
      </c>
      <c r="DG84" s="112">
        <v>94</v>
      </c>
      <c r="DI84" s="111">
        <f t="shared" si="13"/>
        <v>114</v>
      </c>
      <c r="DJ84" s="112">
        <v>100</v>
      </c>
      <c r="DL84" s="111">
        <f t="shared" si="14"/>
        <v>114</v>
      </c>
      <c r="DM84" s="112">
        <v>100</v>
      </c>
      <c r="DO84" s="111">
        <f t="shared" si="15"/>
        <v>114</v>
      </c>
      <c r="DP84" s="112">
        <v>100</v>
      </c>
      <c r="DR84" s="111">
        <f t="shared" si="16"/>
        <v>114</v>
      </c>
      <c r="DS84" s="112">
        <v>100</v>
      </c>
      <c r="DU84" s="111">
        <f t="shared" si="17"/>
        <v>114</v>
      </c>
      <c r="DV84" s="112">
        <v>90</v>
      </c>
      <c r="DX84" s="111">
        <f t="shared" si="18"/>
        <v>114</v>
      </c>
      <c r="DY84" s="112">
        <v>100</v>
      </c>
      <c r="EA84" s="111">
        <f t="shared" si="19"/>
        <v>114</v>
      </c>
      <c r="EB84" s="112">
        <v>100</v>
      </c>
      <c r="EE84" s="111">
        <f t="shared" si="20"/>
        <v>114</v>
      </c>
      <c r="EF84" s="112">
        <v>100</v>
      </c>
      <c r="EH84" s="111">
        <f t="shared" si="21"/>
        <v>114</v>
      </c>
      <c r="EI84" s="112">
        <v>100</v>
      </c>
      <c r="EK84" s="111">
        <f t="shared" si="22"/>
        <v>114</v>
      </c>
      <c r="EL84" s="112">
        <v>100</v>
      </c>
      <c r="EN84" s="111">
        <f t="shared" si="23"/>
        <v>114</v>
      </c>
      <c r="EO84" s="112">
        <v>100</v>
      </c>
      <c r="EQ84" s="111">
        <f t="shared" si="24"/>
        <v>114</v>
      </c>
      <c r="ER84" s="112">
        <v>100</v>
      </c>
      <c r="ET84" s="111">
        <f t="shared" si="25"/>
        <v>114</v>
      </c>
      <c r="EU84" s="112">
        <v>100</v>
      </c>
      <c r="EW84" s="111">
        <f t="shared" si="26"/>
        <v>114</v>
      </c>
      <c r="EX84" s="112">
        <v>100</v>
      </c>
      <c r="EZ84" s="111">
        <f t="shared" si="27"/>
        <v>114</v>
      </c>
      <c r="FA84" s="112">
        <v>86</v>
      </c>
      <c r="FC84" s="111">
        <f t="shared" si="28"/>
        <v>114</v>
      </c>
      <c r="FD84" s="112">
        <v>100</v>
      </c>
      <c r="FF84" s="111">
        <f t="shared" si="29"/>
        <v>114</v>
      </c>
      <c r="FG84" s="112">
        <v>100</v>
      </c>
    </row>
    <row r="85" spans="104:163" x14ac:dyDescent="0.2">
      <c r="CZ85" s="111">
        <f t="shared" si="10"/>
        <v>115</v>
      </c>
      <c r="DA85" s="112">
        <v>100</v>
      </c>
      <c r="DC85" s="111">
        <f t="shared" si="11"/>
        <v>115</v>
      </c>
      <c r="DD85" s="112">
        <v>84</v>
      </c>
      <c r="DF85" s="111">
        <f t="shared" si="12"/>
        <v>115</v>
      </c>
      <c r="DG85" s="112">
        <v>100</v>
      </c>
      <c r="DI85" s="111">
        <f t="shared" si="13"/>
        <v>115</v>
      </c>
      <c r="DJ85" s="112">
        <v>100</v>
      </c>
      <c r="DL85" s="111">
        <f t="shared" si="14"/>
        <v>115</v>
      </c>
      <c r="DM85" s="112">
        <v>100</v>
      </c>
      <c r="DO85" s="111">
        <f t="shared" si="15"/>
        <v>115</v>
      </c>
      <c r="DP85" s="112">
        <v>100</v>
      </c>
      <c r="DR85" s="111">
        <f t="shared" si="16"/>
        <v>115</v>
      </c>
      <c r="DS85" s="112">
        <v>100</v>
      </c>
      <c r="DU85" s="111">
        <f t="shared" si="17"/>
        <v>115</v>
      </c>
      <c r="DV85" s="112">
        <v>100</v>
      </c>
      <c r="DX85" s="111">
        <f t="shared" si="18"/>
        <v>115</v>
      </c>
      <c r="DY85" s="112">
        <v>100</v>
      </c>
      <c r="EA85" s="111">
        <f t="shared" si="19"/>
        <v>115</v>
      </c>
      <c r="EB85" s="112">
        <v>100</v>
      </c>
      <c r="EE85" s="111">
        <f t="shared" si="20"/>
        <v>115</v>
      </c>
      <c r="EF85" s="112">
        <v>100</v>
      </c>
      <c r="EH85" s="111">
        <f t="shared" si="21"/>
        <v>115</v>
      </c>
      <c r="EI85" s="112">
        <v>100</v>
      </c>
      <c r="EK85" s="111">
        <f t="shared" si="22"/>
        <v>115</v>
      </c>
      <c r="EL85" s="112">
        <v>100</v>
      </c>
      <c r="EN85" s="111">
        <f t="shared" si="23"/>
        <v>115</v>
      </c>
      <c r="EO85" s="112">
        <v>100</v>
      </c>
      <c r="EQ85" s="111">
        <f t="shared" si="24"/>
        <v>115</v>
      </c>
      <c r="ER85" s="112">
        <v>100</v>
      </c>
      <c r="ET85" s="111">
        <f t="shared" si="25"/>
        <v>115</v>
      </c>
      <c r="EU85" s="112">
        <v>100</v>
      </c>
      <c r="EW85" s="111">
        <f t="shared" si="26"/>
        <v>115</v>
      </c>
      <c r="EX85" s="112">
        <v>100</v>
      </c>
      <c r="EZ85" s="111">
        <f t="shared" si="27"/>
        <v>115</v>
      </c>
      <c r="FA85" s="112">
        <v>90</v>
      </c>
      <c r="FC85" s="111">
        <f t="shared" si="28"/>
        <v>115</v>
      </c>
      <c r="FD85" s="112">
        <v>100</v>
      </c>
      <c r="FF85" s="111">
        <f t="shared" si="29"/>
        <v>115</v>
      </c>
      <c r="FG85" s="112">
        <v>100</v>
      </c>
    </row>
    <row r="86" spans="104:163" x14ac:dyDescent="0.2">
      <c r="CZ86" s="111">
        <f t="shared" si="10"/>
        <v>116</v>
      </c>
      <c r="DA86" s="112">
        <v>100</v>
      </c>
      <c r="DC86" s="111">
        <f t="shared" si="11"/>
        <v>116</v>
      </c>
      <c r="DD86" s="112">
        <v>88</v>
      </c>
      <c r="DF86" s="111">
        <f t="shared" si="12"/>
        <v>116</v>
      </c>
      <c r="DG86" s="112">
        <v>100</v>
      </c>
      <c r="DI86" s="111">
        <f t="shared" si="13"/>
        <v>116</v>
      </c>
      <c r="DJ86" s="112">
        <v>100</v>
      </c>
      <c r="DL86" s="111">
        <f t="shared" si="14"/>
        <v>116</v>
      </c>
      <c r="DM86" s="112">
        <v>100</v>
      </c>
      <c r="DO86" s="111">
        <f t="shared" si="15"/>
        <v>116</v>
      </c>
      <c r="DP86" s="112">
        <v>100</v>
      </c>
      <c r="DR86" s="111">
        <f t="shared" si="16"/>
        <v>116</v>
      </c>
      <c r="DS86" s="112">
        <v>100</v>
      </c>
      <c r="DU86" s="111">
        <f t="shared" si="17"/>
        <v>116</v>
      </c>
      <c r="DV86" s="112">
        <v>100</v>
      </c>
      <c r="DX86" s="111">
        <f t="shared" si="18"/>
        <v>116</v>
      </c>
      <c r="DY86" s="112">
        <v>100</v>
      </c>
      <c r="EA86" s="111">
        <f t="shared" si="19"/>
        <v>116</v>
      </c>
      <c r="EB86" s="112">
        <v>100</v>
      </c>
      <c r="EE86" s="111">
        <f t="shared" si="20"/>
        <v>116</v>
      </c>
      <c r="EF86" s="112">
        <v>100</v>
      </c>
      <c r="EH86" s="111">
        <f t="shared" si="21"/>
        <v>116</v>
      </c>
      <c r="EI86" s="112">
        <v>100</v>
      </c>
      <c r="EK86" s="111">
        <f t="shared" si="22"/>
        <v>116</v>
      </c>
      <c r="EL86" s="112">
        <v>100</v>
      </c>
      <c r="EN86" s="111">
        <f t="shared" si="23"/>
        <v>116</v>
      </c>
      <c r="EO86" s="112">
        <v>100</v>
      </c>
      <c r="EQ86" s="111">
        <f t="shared" si="24"/>
        <v>116</v>
      </c>
      <c r="ER86" s="112">
        <v>100</v>
      </c>
      <c r="ET86" s="111">
        <f t="shared" si="25"/>
        <v>116</v>
      </c>
      <c r="EU86" s="112">
        <v>100</v>
      </c>
      <c r="EW86" s="111">
        <f t="shared" si="26"/>
        <v>116</v>
      </c>
      <c r="EX86" s="112">
        <v>100</v>
      </c>
      <c r="EZ86" s="111">
        <f t="shared" si="27"/>
        <v>116</v>
      </c>
      <c r="FA86" s="112">
        <v>96</v>
      </c>
      <c r="FC86" s="111">
        <f t="shared" si="28"/>
        <v>116</v>
      </c>
      <c r="FD86" s="112">
        <v>100</v>
      </c>
      <c r="FF86" s="111">
        <f t="shared" si="29"/>
        <v>116</v>
      </c>
      <c r="FG86" s="112">
        <v>100</v>
      </c>
    </row>
    <row r="87" spans="104:163" x14ac:dyDescent="0.2">
      <c r="CZ87" s="111">
        <f t="shared" si="10"/>
        <v>117</v>
      </c>
      <c r="DA87" s="112">
        <v>100</v>
      </c>
      <c r="DC87" s="111">
        <f t="shared" si="11"/>
        <v>117</v>
      </c>
      <c r="DD87" s="112">
        <v>92</v>
      </c>
      <c r="DF87" s="111">
        <f t="shared" si="12"/>
        <v>117</v>
      </c>
      <c r="DG87" s="112">
        <v>100</v>
      </c>
      <c r="DI87" s="111">
        <f t="shared" si="13"/>
        <v>117</v>
      </c>
      <c r="DJ87" s="112">
        <v>100</v>
      </c>
      <c r="DL87" s="111">
        <f t="shared" si="14"/>
        <v>117</v>
      </c>
      <c r="DM87" s="112">
        <v>100</v>
      </c>
      <c r="DO87" s="111">
        <f t="shared" si="15"/>
        <v>117</v>
      </c>
      <c r="DP87" s="112">
        <v>100</v>
      </c>
      <c r="DR87" s="111">
        <f t="shared" si="16"/>
        <v>117</v>
      </c>
      <c r="DS87" s="112">
        <v>100</v>
      </c>
      <c r="DU87" s="111">
        <f t="shared" si="17"/>
        <v>117</v>
      </c>
      <c r="DV87" s="112">
        <v>100</v>
      </c>
      <c r="DX87" s="111">
        <f t="shared" si="18"/>
        <v>117</v>
      </c>
      <c r="DY87" s="112">
        <v>100</v>
      </c>
      <c r="EA87" s="111">
        <f t="shared" si="19"/>
        <v>117</v>
      </c>
      <c r="EB87" s="112">
        <v>100</v>
      </c>
      <c r="EE87" s="111">
        <f t="shared" si="20"/>
        <v>117</v>
      </c>
      <c r="EF87" s="112">
        <v>100</v>
      </c>
      <c r="EH87" s="111">
        <f t="shared" si="21"/>
        <v>117</v>
      </c>
      <c r="EI87" s="112">
        <v>100</v>
      </c>
      <c r="EK87" s="111">
        <f t="shared" si="22"/>
        <v>117</v>
      </c>
      <c r="EL87" s="112">
        <v>100</v>
      </c>
      <c r="EN87" s="111">
        <f t="shared" si="23"/>
        <v>117</v>
      </c>
      <c r="EO87" s="112">
        <v>100</v>
      </c>
      <c r="EQ87" s="111">
        <f t="shared" si="24"/>
        <v>117</v>
      </c>
      <c r="ER87" s="112">
        <v>100</v>
      </c>
      <c r="ET87" s="111">
        <f t="shared" si="25"/>
        <v>117</v>
      </c>
      <c r="EU87" s="112">
        <v>100</v>
      </c>
      <c r="EW87" s="111">
        <f t="shared" si="26"/>
        <v>117</v>
      </c>
      <c r="EX87" s="112">
        <v>100</v>
      </c>
      <c r="EZ87" s="111">
        <f t="shared" si="27"/>
        <v>117</v>
      </c>
      <c r="FA87" s="112">
        <v>98</v>
      </c>
      <c r="FC87" s="111">
        <f t="shared" si="28"/>
        <v>117</v>
      </c>
      <c r="FD87" s="112">
        <v>100</v>
      </c>
      <c r="FF87" s="111">
        <f t="shared" si="29"/>
        <v>117</v>
      </c>
      <c r="FG87" s="112">
        <v>100</v>
      </c>
    </row>
    <row r="88" spans="104:163" x14ac:dyDescent="0.2">
      <c r="CZ88" s="111">
        <f t="shared" si="10"/>
        <v>118</v>
      </c>
      <c r="DA88" s="112">
        <v>100</v>
      </c>
      <c r="DC88" s="111">
        <f t="shared" si="11"/>
        <v>118</v>
      </c>
      <c r="DD88" s="112">
        <v>96</v>
      </c>
      <c r="DF88" s="111">
        <f t="shared" si="12"/>
        <v>118</v>
      </c>
      <c r="DG88" s="112">
        <v>100</v>
      </c>
      <c r="DI88" s="111">
        <f t="shared" si="13"/>
        <v>118</v>
      </c>
      <c r="DJ88" s="112">
        <v>100</v>
      </c>
      <c r="DL88" s="111">
        <f t="shared" si="14"/>
        <v>118</v>
      </c>
      <c r="DM88" s="112">
        <v>100</v>
      </c>
      <c r="DO88" s="111">
        <f t="shared" si="15"/>
        <v>118</v>
      </c>
      <c r="DP88" s="112">
        <v>100</v>
      </c>
      <c r="DR88" s="111">
        <f t="shared" si="16"/>
        <v>118</v>
      </c>
      <c r="DS88" s="112">
        <v>100</v>
      </c>
      <c r="DU88" s="111">
        <f t="shared" si="17"/>
        <v>118</v>
      </c>
      <c r="DV88" s="112">
        <v>100</v>
      </c>
      <c r="DX88" s="111">
        <f t="shared" si="18"/>
        <v>118</v>
      </c>
      <c r="DY88" s="112">
        <v>100</v>
      </c>
      <c r="EA88" s="111">
        <f t="shared" si="19"/>
        <v>118</v>
      </c>
      <c r="EB88" s="112">
        <v>100</v>
      </c>
      <c r="EE88" s="111">
        <f t="shared" si="20"/>
        <v>118</v>
      </c>
      <c r="EF88" s="112">
        <v>100</v>
      </c>
      <c r="EH88" s="111">
        <f t="shared" si="21"/>
        <v>118</v>
      </c>
      <c r="EI88" s="112">
        <v>100</v>
      </c>
      <c r="EK88" s="111">
        <f t="shared" si="22"/>
        <v>118</v>
      </c>
      <c r="EL88" s="112">
        <v>100</v>
      </c>
      <c r="EN88" s="111">
        <f t="shared" si="23"/>
        <v>118</v>
      </c>
      <c r="EO88" s="112">
        <v>100</v>
      </c>
      <c r="EQ88" s="111">
        <f t="shared" si="24"/>
        <v>118</v>
      </c>
      <c r="ER88" s="112">
        <v>100</v>
      </c>
      <c r="ET88" s="111">
        <f t="shared" si="25"/>
        <v>118</v>
      </c>
      <c r="EU88" s="112">
        <v>100</v>
      </c>
      <c r="EW88" s="111">
        <f t="shared" si="26"/>
        <v>118</v>
      </c>
      <c r="EX88" s="112">
        <v>100</v>
      </c>
      <c r="EZ88" s="111">
        <f t="shared" si="27"/>
        <v>118</v>
      </c>
      <c r="FA88" s="112">
        <v>99</v>
      </c>
      <c r="FC88" s="111">
        <f t="shared" si="28"/>
        <v>118</v>
      </c>
      <c r="FD88" s="112">
        <v>100</v>
      </c>
      <c r="FF88" s="111">
        <f t="shared" si="29"/>
        <v>118</v>
      </c>
      <c r="FG88" s="112">
        <v>100</v>
      </c>
    </row>
    <row r="89" spans="104:163" x14ac:dyDescent="0.2">
      <c r="CZ89" s="111">
        <f t="shared" si="10"/>
        <v>119</v>
      </c>
      <c r="DA89" s="112">
        <v>100</v>
      </c>
      <c r="DC89" s="111">
        <f t="shared" si="11"/>
        <v>119</v>
      </c>
      <c r="DD89" s="112">
        <v>100</v>
      </c>
      <c r="DF89" s="111">
        <f t="shared" si="12"/>
        <v>119</v>
      </c>
      <c r="DG89" s="112">
        <v>100</v>
      </c>
      <c r="DI89" s="111">
        <f t="shared" si="13"/>
        <v>119</v>
      </c>
      <c r="DJ89" s="112">
        <v>100</v>
      </c>
      <c r="DL89" s="111">
        <f t="shared" si="14"/>
        <v>119</v>
      </c>
      <c r="DM89" s="112">
        <v>100</v>
      </c>
      <c r="DO89" s="111">
        <f t="shared" si="15"/>
        <v>119</v>
      </c>
      <c r="DP89" s="112">
        <v>100</v>
      </c>
      <c r="DR89" s="111">
        <f t="shared" si="16"/>
        <v>119</v>
      </c>
      <c r="DS89" s="112">
        <v>100</v>
      </c>
      <c r="DU89" s="111">
        <f t="shared" si="17"/>
        <v>119</v>
      </c>
      <c r="DV89" s="112">
        <v>100</v>
      </c>
      <c r="DX89" s="111">
        <f t="shared" si="18"/>
        <v>119</v>
      </c>
      <c r="DY89" s="112">
        <v>100</v>
      </c>
      <c r="EA89" s="111">
        <f t="shared" si="19"/>
        <v>119</v>
      </c>
      <c r="EB89" s="112">
        <v>100</v>
      </c>
      <c r="EE89" s="111">
        <f t="shared" si="20"/>
        <v>119</v>
      </c>
      <c r="EF89" s="112">
        <v>100</v>
      </c>
      <c r="EH89" s="111">
        <f t="shared" si="21"/>
        <v>119</v>
      </c>
      <c r="EI89" s="112">
        <v>100</v>
      </c>
      <c r="EK89" s="111">
        <f t="shared" si="22"/>
        <v>119</v>
      </c>
      <c r="EL89" s="112">
        <v>100</v>
      </c>
      <c r="EN89" s="111">
        <f t="shared" si="23"/>
        <v>119</v>
      </c>
      <c r="EO89" s="112">
        <v>100</v>
      </c>
      <c r="EQ89" s="111">
        <f t="shared" si="24"/>
        <v>119</v>
      </c>
      <c r="ER89" s="112">
        <v>100</v>
      </c>
      <c r="ET89" s="111">
        <f t="shared" si="25"/>
        <v>119</v>
      </c>
      <c r="EU89" s="112">
        <v>100</v>
      </c>
      <c r="EW89" s="111">
        <f t="shared" si="26"/>
        <v>119</v>
      </c>
      <c r="EX89" s="112">
        <v>100</v>
      </c>
      <c r="EZ89" s="111">
        <f t="shared" si="27"/>
        <v>119</v>
      </c>
      <c r="FA89" s="112">
        <v>100</v>
      </c>
      <c r="FC89" s="111">
        <f t="shared" si="28"/>
        <v>119</v>
      </c>
      <c r="FD89" s="112">
        <v>100</v>
      </c>
      <c r="FF89" s="111">
        <f t="shared" si="29"/>
        <v>119</v>
      </c>
      <c r="FG89" s="112">
        <v>100</v>
      </c>
    </row>
    <row r="90" spans="104:163" x14ac:dyDescent="0.2">
      <c r="CZ90" s="113">
        <f t="shared" si="10"/>
        <v>120</v>
      </c>
      <c r="DA90" s="114">
        <v>100</v>
      </c>
      <c r="DC90" s="113">
        <f t="shared" si="11"/>
        <v>120</v>
      </c>
      <c r="DD90" s="114">
        <v>100</v>
      </c>
      <c r="DF90" s="113">
        <f t="shared" si="12"/>
        <v>120</v>
      </c>
      <c r="DG90" s="114">
        <v>100</v>
      </c>
      <c r="DI90" s="113">
        <f t="shared" si="13"/>
        <v>120</v>
      </c>
      <c r="DJ90" s="114">
        <v>100</v>
      </c>
      <c r="DL90" s="113">
        <f t="shared" si="14"/>
        <v>120</v>
      </c>
      <c r="DM90" s="114">
        <v>100</v>
      </c>
      <c r="DO90" s="113">
        <f t="shared" si="15"/>
        <v>120</v>
      </c>
      <c r="DP90" s="114">
        <v>100</v>
      </c>
      <c r="DR90" s="113">
        <f t="shared" si="16"/>
        <v>120</v>
      </c>
      <c r="DS90" s="114">
        <v>100</v>
      </c>
      <c r="DU90" s="113">
        <f t="shared" si="17"/>
        <v>120</v>
      </c>
      <c r="DV90" s="114">
        <v>100</v>
      </c>
      <c r="DX90" s="113">
        <f t="shared" si="18"/>
        <v>120</v>
      </c>
      <c r="DY90" s="114">
        <v>100</v>
      </c>
      <c r="EA90" s="113">
        <f t="shared" si="19"/>
        <v>120</v>
      </c>
      <c r="EB90" s="114">
        <v>100</v>
      </c>
      <c r="EE90" s="113">
        <f t="shared" si="20"/>
        <v>120</v>
      </c>
      <c r="EF90" s="114">
        <v>100</v>
      </c>
      <c r="EH90" s="113">
        <f t="shared" si="21"/>
        <v>120</v>
      </c>
      <c r="EI90" s="114">
        <v>100</v>
      </c>
      <c r="EK90" s="113">
        <f t="shared" si="22"/>
        <v>120</v>
      </c>
      <c r="EL90" s="114">
        <v>100</v>
      </c>
      <c r="EN90" s="113">
        <f t="shared" si="23"/>
        <v>120</v>
      </c>
      <c r="EO90" s="114">
        <v>100</v>
      </c>
      <c r="EQ90" s="113">
        <f t="shared" si="24"/>
        <v>120</v>
      </c>
      <c r="ER90" s="114">
        <v>100</v>
      </c>
      <c r="ET90" s="113">
        <f t="shared" si="25"/>
        <v>120</v>
      </c>
      <c r="EU90" s="114">
        <v>100</v>
      </c>
      <c r="EW90" s="113">
        <f t="shared" si="26"/>
        <v>120</v>
      </c>
      <c r="EX90" s="114">
        <v>100</v>
      </c>
      <c r="EZ90" s="113">
        <f t="shared" si="27"/>
        <v>120</v>
      </c>
      <c r="FA90" s="114">
        <v>100</v>
      </c>
      <c r="FC90" s="113">
        <f t="shared" si="28"/>
        <v>120</v>
      </c>
      <c r="FD90" s="114">
        <v>100</v>
      </c>
      <c r="FF90" s="113">
        <f t="shared" si="29"/>
        <v>120</v>
      </c>
      <c r="FG90" s="114">
        <v>100</v>
      </c>
    </row>
  </sheetData>
  <phoneticPr fontId="7" type="noConversion"/>
  <printOptions horizontalCentered="1" verticalCentered="1" gridLinesSet="0"/>
  <pageMargins left="0.51181102362204722" right="0.55118110236220474" top="0.98425196850393704" bottom="0.98425196850393704" header="0.5" footer="0.5"/>
  <pageSetup paperSize="9" orientation="landscape" horizontalDpi="4294967292" verticalDpi="4294967292" r:id="rId1"/>
  <headerFooter alignWithMargins="0">
    <oddFooter>&amp;L&amp;F&amp;CPag.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20</vt:i4>
      </vt:variant>
    </vt:vector>
  </HeadingPairs>
  <TitlesOfParts>
    <vt:vector size="25" baseType="lpstr">
      <vt:lpstr>Perguntas</vt:lpstr>
      <vt:lpstr>IMPRESSO</vt:lpstr>
      <vt:lpstr>Imprimir</vt:lpstr>
      <vt:lpstr>RESULTADO</vt:lpstr>
      <vt:lpstr>PONTOS</vt:lpstr>
      <vt:lpstr>activo</vt:lpstr>
      <vt:lpstr>agressivo</vt:lpstr>
      <vt:lpstr>alegria</vt:lpstr>
      <vt:lpstr>IMPRESSO!Área_de_Impressão</vt:lpstr>
      <vt:lpstr>Imprimir!Área_de_Impressão</vt:lpstr>
      <vt:lpstr>PONTOS!Área_de_Impressão</vt:lpstr>
      <vt:lpstr>RESULTADO!Área_de_Impressão</vt:lpstr>
      <vt:lpstr>Base_de_Dados</vt:lpstr>
      <vt:lpstr>calma</vt:lpstr>
      <vt:lpstr>certeza</vt:lpstr>
      <vt:lpstr>comunicar</vt:lpstr>
      <vt:lpstr>cordato</vt:lpstr>
      <vt:lpstr>critico</vt:lpstr>
      <vt:lpstr>estabilidade</vt:lpstr>
      <vt:lpstr>Perguntas!IMPRESSO_TESTE</vt:lpstr>
      <vt:lpstr>média</vt:lpstr>
      <vt:lpstr>NOME</vt:lpstr>
      <vt:lpstr>responsavel</vt:lpstr>
      <vt:lpstr>sexo</vt:lpstr>
      <vt:lpstr>Perguntas!Títulos_de_Impressão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Teste OCA</dc:title>
  <dc:creator>GERAL</dc:creator>
  <cp:lastModifiedBy>benito ramalho</cp:lastModifiedBy>
  <cp:lastPrinted>2006-12-04T21:55:25Z</cp:lastPrinted>
  <dcterms:created xsi:type="dcterms:W3CDTF">1998-05-08T17:30:35Z</dcterms:created>
  <dcterms:modified xsi:type="dcterms:W3CDTF">2016-07-18T12:41:47Z</dcterms:modified>
</cp:coreProperties>
</file>